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FILE-SERVER2010\Share Folders\Общая папка\рассылка прайса\прайсы\"/>
    </mc:Choice>
  </mc:AlternateContent>
  <xr:revisionPtr revIDLastSave="0" documentId="13_ncr:1_{2EB8B8B2-F676-42B7-AC1E-EE56140C64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ланк заказ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1" i="1" l="1"/>
  <c r="M82" i="1"/>
  <c r="M83" i="1"/>
  <c r="M84" i="1"/>
  <c r="M85" i="1"/>
  <c r="M86" i="1"/>
  <c r="M80" i="1"/>
  <c r="H86" i="1"/>
  <c r="H85" i="1"/>
  <c r="H84" i="1"/>
  <c r="H83" i="1"/>
  <c r="H82" i="1"/>
  <c r="H81" i="1"/>
  <c r="H80" i="1"/>
  <c r="H87" i="1" l="1"/>
  <c r="M87" i="1" s="1"/>
  <c r="N87" i="1"/>
  <c r="H32" i="1"/>
  <c r="M32" i="1" s="1"/>
  <c r="N122" i="1" l="1"/>
  <c r="H122" i="1"/>
  <c r="M122" i="1" s="1"/>
  <c r="N121" i="1"/>
  <c r="H121" i="1"/>
  <c r="M121" i="1" s="1"/>
  <c r="N120" i="1"/>
  <c r="H120" i="1"/>
  <c r="M120" i="1" s="1"/>
  <c r="N119" i="1"/>
  <c r="H119" i="1"/>
  <c r="M119" i="1" s="1"/>
  <c r="N118" i="1"/>
  <c r="H118" i="1"/>
  <c r="M118" i="1" s="1"/>
  <c r="N117" i="1"/>
  <c r="H117" i="1"/>
  <c r="M117" i="1" s="1"/>
  <c r="N116" i="1"/>
  <c r="H116" i="1"/>
  <c r="M116" i="1" s="1"/>
  <c r="N115" i="1"/>
  <c r="H115" i="1"/>
  <c r="M115" i="1" s="1"/>
  <c r="N113" i="1"/>
  <c r="H113" i="1"/>
  <c r="M113" i="1" s="1"/>
  <c r="N111" i="1"/>
  <c r="H111" i="1"/>
  <c r="M111" i="1" s="1"/>
  <c r="N110" i="1"/>
  <c r="H110" i="1"/>
  <c r="M110" i="1" s="1"/>
  <c r="N109" i="1"/>
  <c r="H109" i="1"/>
  <c r="M109" i="1" s="1"/>
  <c r="N108" i="1"/>
  <c r="H108" i="1"/>
  <c r="M108" i="1" s="1"/>
  <c r="N107" i="1"/>
  <c r="H107" i="1"/>
  <c r="M107" i="1" s="1"/>
  <c r="N106" i="1"/>
  <c r="H106" i="1"/>
  <c r="M106" i="1" s="1"/>
  <c r="N105" i="1"/>
  <c r="H105" i="1"/>
  <c r="M105" i="1" s="1"/>
  <c r="N104" i="1"/>
  <c r="H104" i="1"/>
  <c r="M104" i="1" s="1"/>
  <c r="N103" i="1"/>
  <c r="H103" i="1"/>
  <c r="M103" i="1" s="1"/>
  <c r="N102" i="1"/>
  <c r="H102" i="1"/>
  <c r="M102" i="1" s="1"/>
  <c r="N101" i="1"/>
  <c r="H101" i="1"/>
  <c r="M101" i="1" s="1"/>
  <c r="N100" i="1"/>
  <c r="H100" i="1"/>
  <c r="M100" i="1" s="1"/>
  <c r="N99" i="1"/>
  <c r="H99" i="1"/>
  <c r="M99" i="1" s="1"/>
  <c r="N98" i="1"/>
  <c r="H98" i="1"/>
  <c r="M98" i="1" s="1"/>
  <c r="N97" i="1"/>
  <c r="H97" i="1"/>
  <c r="M97" i="1" s="1"/>
  <c r="N96" i="1"/>
  <c r="H96" i="1"/>
  <c r="M96" i="1" s="1"/>
  <c r="N95" i="1"/>
  <c r="H95" i="1"/>
  <c r="M95" i="1" s="1"/>
  <c r="N94" i="1"/>
  <c r="H94" i="1"/>
  <c r="M94" i="1" s="1"/>
  <c r="N93" i="1"/>
  <c r="H93" i="1"/>
  <c r="M93" i="1" s="1"/>
  <c r="N92" i="1"/>
  <c r="H92" i="1"/>
  <c r="M92" i="1" s="1"/>
  <c r="N91" i="1"/>
  <c r="H91" i="1"/>
  <c r="M91" i="1" s="1"/>
  <c r="N90" i="1"/>
  <c r="H90" i="1"/>
  <c r="M90" i="1" s="1"/>
  <c r="N89" i="1"/>
  <c r="H89" i="1"/>
  <c r="M89" i="1" s="1"/>
  <c r="N88" i="1"/>
  <c r="H88" i="1"/>
  <c r="M88" i="1" s="1"/>
  <c r="N78" i="1"/>
  <c r="H78" i="1"/>
  <c r="M78" i="1" s="1"/>
  <c r="N77" i="1"/>
  <c r="H77" i="1"/>
  <c r="M77" i="1" s="1"/>
  <c r="N76" i="1"/>
  <c r="H76" i="1"/>
  <c r="M76" i="1" s="1"/>
  <c r="N75" i="1"/>
  <c r="H75" i="1"/>
  <c r="M75" i="1" s="1"/>
  <c r="N74" i="1"/>
  <c r="H74" i="1"/>
  <c r="M74" i="1" s="1"/>
  <c r="N72" i="1"/>
  <c r="H72" i="1"/>
  <c r="M72" i="1" s="1"/>
  <c r="N71" i="1"/>
  <c r="H71" i="1"/>
  <c r="M71" i="1" s="1"/>
  <c r="N69" i="1"/>
  <c r="H69" i="1"/>
  <c r="M69" i="1" s="1"/>
  <c r="N67" i="1"/>
  <c r="H67" i="1"/>
  <c r="M67" i="1" s="1"/>
  <c r="N66" i="1"/>
  <c r="H66" i="1"/>
  <c r="M66" i="1" s="1"/>
  <c r="N65" i="1"/>
  <c r="H65" i="1"/>
  <c r="M65" i="1" s="1"/>
  <c r="N64" i="1"/>
  <c r="H64" i="1"/>
  <c r="M64" i="1" s="1"/>
  <c r="N63" i="1"/>
  <c r="H63" i="1"/>
  <c r="M63" i="1" s="1"/>
  <c r="N61" i="1"/>
  <c r="H61" i="1"/>
  <c r="M61" i="1" s="1"/>
  <c r="N60" i="1"/>
  <c r="H60" i="1"/>
  <c r="M60" i="1" s="1"/>
  <c r="N59" i="1"/>
  <c r="H59" i="1"/>
  <c r="M59" i="1" s="1"/>
  <c r="N58" i="1"/>
  <c r="H58" i="1"/>
  <c r="M58" i="1" s="1"/>
  <c r="N57" i="1"/>
  <c r="H57" i="1"/>
  <c r="M57" i="1" s="1"/>
  <c r="N55" i="1"/>
  <c r="H55" i="1"/>
  <c r="M55" i="1" s="1"/>
  <c r="N54" i="1"/>
  <c r="H54" i="1"/>
  <c r="M54" i="1" s="1"/>
  <c r="N52" i="1"/>
  <c r="H52" i="1"/>
  <c r="M52" i="1" s="1"/>
  <c r="N50" i="1"/>
  <c r="M50" i="1"/>
  <c r="H50" i="1"/>
  <c r="N49" i="1"/>
  <c r="H49" i="1"/>
  <c r="M49" i="1" s="1"/>
  <c r="N48" i="1"/>
  <c r="H48" i="1"/>
  <c r="M48" i="1" s="1"/>
  <c r="N47" i="1"/>
  <c r="H47" i="1"/>
  <c r="M47" i="1" s="1"/>
  <c r="N46" i="1"/>
  <c r="H46" i="1"/>
  <c r="M46" i="1" s="1"/>
  <c r="N45" i="1"/>
  <c r="H45" i="1"/>
  <c r="M45" i="1" s="1"/>
  <c r="N44" i="1"/>
  <c r="H44" i="1"/>
  <c r="M44" i="1" s="1"/>
  <c r="N43" i="1"/>
  <c r="H43" i="1"/>
  <c r="M43" i="1" s="1"/>
  <c r="N42" i="1"/>
  <c r="H42" i="1"/>
  <c r="M42" i="1" s="1"/>
  <c r="N41" i="1"/>
  <c r="H41" i="1"/>
  <c r="M41" i="1" s="1"/>
  <c r="N40" i="1"/>
  <c r="H40" i="1"/>
  <c r="M40" i="1" s="1"/>
  <c r="N39" i="1"/>
  <c r="H39" i="1"/>
  <c r="M39" i="1" s="1"/>
  <c r="N38" i="1"/>
  <c r="H38" i="1"/>
  <c r="M38" i="1" s="1"/>
  <c r="N37" i="1"/>
  <c r="H37" i="1"/>
  <c r="M37" i="1" s="1"/>
  <c r="N36" i="1"/>
  <c r="H36" i="1"/>
  <c r="M36" i="1" s="1"/>
  <c r="N35" i="1"/>
  <c r="H35" i="1"/>
  <c r="M35" i="1" s="1"/>
  <c r="N34" i="1"/>
  <c r="H34" i="1"/>
  <c r="M34" i="1" s="1"/>
  <c r="N33" i="1"/>
  <c r="H33" i="1"/>
  <c r="M33" i="1" s="1"/>
  <c r="N31" i="1"/>
  <c r="H31" i="1"/>
  <c r="M31" i="1" s="1"/>
  <c r="N30" i="1"/>
  <c r="H30" i="1"/>
  <c r="M30" i="1" s="1"/>
  <c r="N29" i="1"/>
  <c r="H29" i="1"/>
  <c r="M29" i="1" s="1"/>
  <c r="N28" i="1"/>
  <c r="H28" i="1"/>
  <c r="M28" i="1" s="1"/>
  <c r="N27" i="1"/>
  <c r="H27" i="1"/>
  <c r="M27" i="1" s="1"/>
  <c r="N26" i="1"/>
  <c r="H26" i="1"/>
  <c r="M26" i="1" s="1"/>
  <c r="N25" i="1"/>
  <c r="H25" i="1"/>
  <c r="M25" i="1" s="1"/>
  <c r="N24" i="1"/>
  <c r="H24" i="1"/>
  <c r="M24" i="1" s="1"/>
  <c r="N23" i="1"/>
  <c r="H23" i="1"/>
  <c r="M23" i="1" s="1"/>
  <c r="N22" i="1"/>
  <c r="H22" i="1"/>
  <c r="M22" i="1" s="1"/>
  <c r="N21" i="1"/>
  <c r="H21" i="1"/>
  <c r="M21" i="1" s="1"/>
  <c r="N20" i="1"/>
  <c r="H20" i="1"/>
  <c r="M20" i="1" s="1"/>
  <c r="N19" i="1"/>
  <c r="H19" i="1"/>
  <c r="M19" i="1" s="1"/>
  <c r="N18" i="1"/>
  <c r="H18" i="1"/>
  <c r="M18" i="1" s="1"/>
  <c r="N17" i="1"/>
  <c r="H17" i="1"/>
  <c r="M17" i="1" s="1"/>
  <c r="N16" i="1"/>
  <c r="H16" i="1"/>
  <c r="M16" i="1" s="1"/>
  <c r="N15" i="1"/>
  <c r="H15" i="1"/>
  <c r="M15" i="1" s="1"/>
  <c r="N14" i="1"/>
  <c r="H14" i="1"/>
  <c r="M14" i="1" s="1"/>
  <c r="N13" i="1"/>
  <c r="H13" i="1"/>
  <c r="M13" i="1" s="1"/>
  <c r="N12" i="1"/>
  <c r="H12" i="1"/>
  <c r="M12" i="1" s="1"/>
  <c r="N11" i="1"/>
  <c r="H11" i="1"/>
  <c r="M11" i="1" s="1"/>
  <c r="N10" i="1"/>
  <c r="H10" i="1"/>
  <c r="M10" i="1" s="1"/>
  <c r="N9" i="1"/>
  <c r="H9" i="1"/>
  <c r="M9" i="1" s="1"/>
  <c r="M5" i="1" l="1"/>
</calcChain>
</file>

<file path=xl/sharedStrings.xml><?xml version="1.0" encoding="utf-8"?>
<sst xmlns="http://schemas.openxmlformats.org/spreadsheetml/2006/main" count="289" uniqueCount="232">
  <si>
    <r>
      <rPr>
        <b/>
        <sz val="10"/>
        <color rgb="FF000000"/>
        <rFont val="Tahoma"/>
      </rPr>
      <t>Минотавр СПб</t>
    </r>
    <r>
      <rPr>
        <sz val="10"/>
        <color rgb="FF000000"/>
        <rFont val="Tahoma"/>
      </rPr>
      <t xml:space="preserve">
</t>
    </r>
    <r>
      <rPr>
        <i/>
        <sz val="10"/>
        <color rgb="FF000000"/>
        <rFont val="Tahoma"/>
      </rPr>
      <t>телефон:</t>
    </r>
    <r>
      <rPr>
        <sz val="10"/>
        <color rgb="FF000000"/>
        <rFont val="Tahoma"/>
      </rPr>
      <t xml:space="preserve"> </t>
    </r>
    <r>
      <rPr>
        <sz val="9"/>
        <color rgb="FF3B608D"/>
        <rFont val="Tahoma"/>
      </rPr>
      <t>(812) 670-41-13</t>
    </r>
  </si>
  <si>
    <t>последнее обновление:
15 июля 2025</t>
  </si>
  <si>
    <t>Наш канал на видеохостинге YouTube:</t>
  </si>
  <si>
    <t>Ваша скидка:</t>
  </si>
  <si>
    <t>https://www.youtube.com/c/AKARA</t>
  </si>
  <si>
    <t>Сумма заказа:</t>
  </si>
  <si>
    <t>№</t>
  </si>
  <si>
    <t>Артикул</t>
  </si>
  <si>
    <t>Наименование товаров</t>
  </si>
  <si>
    <t>Кратность</t>
  </si>
  <si>
    <t>Наличие</t>
  </si>
  <si>
    <t>Оптовая</t>
  </si>
  <si>
    <t>Спец. оптовая</t>
  </si>
  <si>
    <t>Цена клиента</t>
  </si>
  <si>
    <t>РРЦ</t>
  </si>
  <si>
    <t>Цена маркетов</t>
  </si>
  <si>
    <t>Фото</t>
  </si>
  <si>
    <t>Заказ</t>
  </si>
  <si>
    <t>Сумма заказа</t>
  </si>
  <si>
    <t>ИСКУССТВЕННАЯ ПРИМАНКА</t>
  </si>
  <si>
    <t>Блесны вертушки Akara</t>
  </si>
  <si>
    <t>ATF0-3-A1</t>
  </si>
  <si>
    <t>Блесна вращ. Akara Tournament Series Fora 0 3 гр. A1</t>
  </si>
  <si>
    <t>много</t>
  </si>
  <si>
    <t>ATF0-3-A19</t>
  </si>
  <si>
    <t>Блесна вращ. Akara Tournament Series Fora 0 3 гр. A19</t>
  </si>
  <si>
    <t>ATF0-3-A21</t>
  </si>
  <si>
    <t>Блесна вращ. Akara Tournament Series Fora 0 3 гр. A21</t>
  </si>
  <si>
    <t>ATF0-3-A24</t>
  </si>
  <si>
    <t>Блесна вращ. Akara Tournament Series Fora 0 3 гр. A24</t>
  </si>
  <si>
    <t>ATF0-3-A3</t>
  </si>
  <si>
    <t>Блесна вращ. Akara Tournament Series Fora 0 3 гр. A3</t>
  </si>
  <si>
    <t>ATF1-5-A1</t>
  </si>
  <si>
    <t>Блесна вращ. Akara Tournament Series Fora 1 5 гр. 3/17 oz. A1</t>
  </si>
  <si>
    <t>ATF1-5-A19</t>
  </si>
  <si>
    <t>Блесна вращ. Akara Tournament Series Fora 1 5 гр. 3/17 oz. A19</t>
  </si>
  <si>
    <t>ATF1-5-A21</t>
  </si>
  <si>
    <t>Блесна вращ. Akara Tournament Series Fora 1 5 гр. 3/17 oz. A21</t>
  </si>
  <si>
    <t>нет</t>
  </si>
  <si>
    <t>ATF1-5-A24</t>
  </si>
  <si>
    <t>Блесна вращ. Akara Tournament Series Fora 1 5 гр. 3/17 oz. A24</t>
  </si>
  <si>
    <t>ATF1-5-A3</t>
  </si>
  <si>
    <t>Блесна вращ. Akara Tournament Series Fora 1 5 гр. 3/17 oz. A3</t>
  </si>
  <si>
    <t>ATF1-5-A39</t>
  </si>
  <si>
    <t>Блесна вращ. Akara Tournament Series Fora 1 5 гр. 3/17 oz. A39</t>
  </si>
  <si>
    <t>ATF1-5-A40</t>
  </si>
  <si>
    <t>Блесна вращ. Akara Tournament Series Fora 1 5 гр. 3/17 oz. A40</t>
  </si>
  <si>
    <t>ATF1-5-A41</t>
  </si>
  <si>
    <t>Блесна вращ. Akara Tournament Series Fora 1 5 гр. 3/17 oz. A41</t>
  </si>
  <si>
    <t>ATF2-8-A1</t>
  </si>
  <si>
    <t>Блесна вращ. Akara Tournament Series Fora 2 8 гр. 2/7 oz. A1</t>
  </si>
  <si>
    <t>ATF2-8-A19</t>
  </si>
  <si>
    <t>Блесна вращ. Akara Tournament Series Fora 2 8 гр. 2/7 oz. A19</t>
  </si>
  <si>
    <t>ATF2-8-A21</t>
  </si>
  <si>
    <t>Блесна вращ. Akara Tournament Series Fora 2 8 гр. 2/7 oz. A21</t>
  </si>
  <si>
    <t>ATF2-8-A24</t>
  </si>
  <si>
    <t>Блесна вращ. Akara Tournament Series Fora 2 8 гр. 2/7 oz. A24</t>
  </si>
  <si>
    <t>ATF2-8-A3</t>
  </si>
  <si>
    <t>Блесна вращ. Akara Tournament Series Fora 2 8 гр. 2/7 oz. A3</t>
  </si>
  <si>
    <t>ATF2-8-A39</t>
  </si>
  <si>
    <t>Блесна вращ. Akara Tournament Series Fora 2 8 гр. 2/7 oz. A39</t>
  </si>
  <si>
    <t>ATF2-8-A40</t>
  </si>
  <si>
    <t>Блесна вращ. Akara Tournament Series Fora 2 8 гр. 2/7 oz. A40</t>
  </si>
  <si>
    <t>ATF2-8-A41</t>
  </si>
  <si>
    <t>Блесна вращ. Akara Tournament Series Fora 2 8 гр. 2/7 oz. A41</t>
  </si>
  <si>
    <t>ATF3-11-A1</t>
  </si>
  <si>
    <t>Блесна вращ. Akara Tournament Series Fora 3 11 гр. 2/5 oz. A1</t>
  </si>
  <si>
    <t>ATF3-11-A19</t>
  </si>
  <si>
    <t>Блесна вращ. Akara Tournament Series Fora 3 11 гр. 2/5 oz. A19</t>
  </si>
  <si>
    <t>ATF3-11-A24</t>
  </si>
  <si>
    <t>Блесна вращ. Akara Tournament Series Fora 3 11 гр. 2/5 oz. A24</t>
  </si>
  <si>
    <t>ATF3-11-A3</t>
  </si>
  <si>
    <t>Блесна вращ. Akara Tournament Series Fora 3 11 гр. 2/5 oz. A3</t>
  </si>
  <si>
    <t>ATF3-11-A39</t>
  </si>
  <si>
    <t>Блесна вращ. Akara Tournament Series Fora 3 11 гр. 2/5 oz. A39</t>
  </si>
  <si>
    <t>ATF3-11-A40</t>
  </si>
  <si>
    <t>Блесна вращ. Akara Tournament Series Fora 3 11 гр. 2/5 oz. A40</t>
  </si>
  <si>
    <t>ATF3-11-A41</t>
  </si>
  <si>
    <t>Блесна вращ. Akara Tournament Series Fora 3 11 гр. 2/5 oz. A41</t>
  </si>
  <si>
    <t>ATF4-16-A1</t>
  </si>
  <si>
    <t>Блесна вращ. Akara Tournament Series Fora 4 16 гр. 4/7 oz. A1</t>
  </si>
  <si>
    <t>ATF4-16-A19</t>
  </si>
  <si>
    <t>Блесна вращ. Akara Tournament Series Fora 4 16 гр. 4/7 oz. A19</t>
  </si>
  <si>
    <t>ATF4-16-A21</t>
  </si>
  <si>
    <t>Блесна вращ. Akara Tournament Series Fora 4 16 гр. 4/7 oz. A21</t>
  </si>
  <si>
    <t>ATF4-16-A24</t>
  </si>
  <si>
    <t>Блесна вращ. Akara Tournament Series Fora 4 16 гр. 4/7 oz. A24</t>
  </si>
  <si>
    <t>ATF4-16-A3</t>
  </si>
  <si>
    <t>Блесна вращ. Akara Tournament Series Fora 4 16 гр. 4/7 oz. A3</t>
  </si>
  <si>
    <t>ATF4-16-A39</t>
  </si>
  <si>
    <t>Блесна вращ. Akara Tournament Series Fora 4 16 гр. 4/7 oz. A39</t>
  </si>
  <si>
    <t>ATF4-16-A40</t>
  </si>
  <si>
    <t>Блесна вращ. Akara Tournament Series Fora 4 16 гр. 4/7 oz. A40</t>
  </si>
  <si>
    <t>ATF4-16-A41</t>
  </si>
  <si>
    <t>Блесна вращ. Akara Tournament Series Fora 4 16 гр. 4/7 oz. A41</t>
  </si>
  <si>
    <t>ATFA1-2/5-A1</t>
  </si>
  <si>
    <t>Блесна вращ. Akara Tournament Series Fora Aglia 1 2,5 гр. A1</t>
  </si>
  <si>
    <t>ATFA1-2/5-A19</t>
  </si>
  <si>
    <t>Блесна вращ. Akara Tournament Series Fora Aglia 1 2,5 гр. A19</t>
  </si>
  <si>
    <t>ATFA1-2/5-A21</t>
  </si>
  <si>
    <t>Блесна вращ. Akara Tournament Series Fora Aglia 1 2,5 гр. A21</t>
  </si>
  <si>
    <t>ATFA1-2/5-A24</t>
  </si>
  <si>
    <t>Блесна вращ. Akara Tournament Series Fora Aglia 1 2,5 гр. A24</t>
  </si>
  <si>
    <t>ATFA1-2/5-A3</t>
  </si>
  <si>
    <t>Блесна вращ. Akara Tournament Series Fora Aglia 1 2,5 гр. A3</t>
  </si>
  <si>
    <t>ATFA2-6-A1</t>
  </si>
  <si>
    <t>Блесна вращ. Akara Tournament Series Fora Aglia 2 6,0 гр. A1</t>
  </si>
  <si>
    <t>ATFA2-6-A19</t>
  </si>
  <si>
    <t>Блесна вращ. Akara Tournament Series Fora Aglia 2 6,0 гр. A19</t>
  </si>
  <si>
    <t>ATFA2-6-A21</t>
  </si>
  <si>
    <t>Блесна вращ. Akara Tournament Series Fora Aglia 2 6,0 гр. A21</t>
  </si>
  <si>
    <t>ATFA2-6-A24</t>
  </si>
  <si>
    <t>Блесна вращ. Akara Tournament Series Fora Aglia 2 6,0 гр. A24</t>
  </si>
  <si>
    <t>ATFA2-6-A3</t>
  </si>
  <si>
    <t>Блесна вращ. Akara Tournament Series Fora Aglia 2 6,0 гр. A3</t>
  </si>
  <si>
    <t>ATFA2-6-A39</t>
  </si>
  <si>
    <t>Блесна вращ. Akara Tournament Series Fora Aglia 2 6,0 гр. A39</t>
  </si>
  <si>
    <t>ATFA2-6-A40</t>
  </si>
  <si>
    <t>Блесна вращ. Akara Tournament Series Fora Aglia 2 6,0 гр. A40</t>
  </si>
  <si>
    <t>ATFA2-6-A41</t>
  </si>
  <si>
    <t>Блесна вращ. Akara Tournament Series Fora Aglia 2 6,0 гр. A41</t>
  </si>
  <si>
    <t>ATFL1-3/2-A1</t>
  </si>
  <si>
    <t>Блесна вращ. Akara Tournament Series Fora Long 1 3,2 гр. A1</t>
  </si>
  <si>
    <t>ATFL1-3/2-A19</t>
  </si>
  <si>
    <t>Блесна вращ. Akara Tournament Series Fora Long 1 3,2 гр. A19</t>
  </si>
  <si>
    <t>ATFL1-3/2-A21</t>
  </si>
  <si>
    <t>Блесна вращ. Akara Tournament Series Fora Long 1 3,2 гр. A21</t>
  </si>
  <si>
    <t>ATFL1-3/2-A24</t>
  </si>
  <si>
    <t>Блесна вращ. Akara Tournament Series Fora Long 1 3,2 гр. A24</t>
  </si>
  <si>
    <t>ATFL1-3/2-A3</t>
  </si>
  <si>
    <t>Блесна вращ. Akara Tournament Series Fora Long 1 3,2 гр. A3</t>
  </si>
  <si>
    <t>ATFL2-6/7-A1</t>
  </si>
  <si>
    <t>Блесна вращ. Akara Tournament Series Fora Long 2 6,7 гр. A1</t>
  </si>
  <si>
    <t>ATFL2-6/7-A19</t>
  </si>
  <si>
    <t>Блесна вращ. Akara Tournament Series Fora Long 2 6,7 гр. A19</t>
  </si>
  <si>
    <t>ATFL2-6/7-A21</t>
  </si>
  <si>
    <t>Блесна вращ. Akara Tournament Series Fora Long 2 6,7 гр. A21</t>
  </si>
  <si>
    <t>ATFL2-6/7-A24</t>
  </si>
  <si>
    <t>Блесна вращ. Akara Tournament Series Fora Long 2 6,7 гр. A24</t>
  </si>
  <si>
    <t>ATFL2-6/7-A3</t>
  </si>
  <si>
    <t>Блесна вращ. Akara Tournament Series Fora Long 2 6,7 гр. A3</t>
  </si>
  <si>
    <t>ATFL2-6/7-A39</t>
  </si>
  <si>
    <t>Блесна вращ. Akara Tournament Series Fora Long 2 6,7 гр. A39</t>
  </si>
  <si>
    <t>ATFL2-6/7-A40</t>
  </si>
  <si>
    <t>Блесна вращ. Akara Tournament Series Fora Long 2 6,7 гр. A40</t>
  </si>
  <si>
    <t>ATFL2-6/7-A41</t>
  </si>
  <si>
    <t>Блесна вращ. Akara Tournament Series Fora Long 2 6,7 гр. A41</t>
  </si>
  <si>
    <t>ATFM1-BL-1</t>
  </si>
  <si>
    <t>Блесна вращ. Akara Tournament Series Fora Minnow 1 6,5 гр. BL-1</t>
  </si>
  <si>
    <t>ATFM1-BL-24</t>
  </si>
  <si>
    <t>Блесна вращ. Akara Tournament Series Fora Minnow 1 6,5 гр. BL-24</t>
  </si>
  <si>
    <t>ATFM1-GOL-21</t>
  </si>
  <si>
    <t>Блесна вращ. Akara Tournament Series Fora Minnow 1 6,5 гр. GOL-21</t>
  </si>
  <si>
    <t>ATFM1-GR-39</t>
  </si>
  <si>
    <t>Блесна вращ. Akara Tournament Series Fora Minnow 1 6,5 гр. GR-39</t>
  </si>
  <si>
    <t>ATFM1-RED-1</t>
  </si>
  <si>
    <t>Блесна вращ. Akara Tournament Series Fora Minnow 1 6,5 гр. RED-1</t>
  </si>
  <si>
    <t>ATFM1-RED-19</t>
  </si>
  <si>
    <t>Блесна вращ. Akara Tournament Series Fora Minnow 1 6,5 гр. RED-19</t>
  </si>
  <si>
    <t>ATFM1-RED-39</t>
  </si>
  <si>
    <t>Блесна вращ. Akara Tournament Series Fora Minnow 1 6,5 гр. RED-39</t>
  </si>
  <si>
    <t>ATFM1-SIL-1</t>
  </si>
  <si>
    <t>Блесна вращ. Akara Tournament Series Fora Minnow 1 6,5 гр. SIL-1</t>
  </si>
  <si>
    <t>ATFM1-SIL-19</t>
  </si>
  <si>
    <t>Блесна вращ. Akara Tournament Series Fora Minnow 1 6,5 гр. SIL-19</t>
  </si>
  <si>
    <t>ATFM1-SIL-41</t>
  </si>
  <si>
    <t>Блесна вращ. Akara Tournament Series Fora Minnow 1 6,5 гр. SIL-41</t>
  </si>
  <si>
    <t>ATFM2-BL-1</t>
  </si>
  <si>
    <t>Блесна вращ. Akara Tournament Series Fora Minnow 2 10 гр. BL-1</t>
  </si>
  <si>
    <t>ATFM2-BL-24</t>
  </si>
  <si>
    <t>Блесна вращ. Akara Tournament Series Fora Minnow 2 10 гр. BL-24</t>
  </si>
  <si>
    <t>ATFM2-GOL-21</t>
  </si>
  <si>
    <t>Блесна вращ. Akara Tournament Series Fora Minnow 2 10 гр. GOL-21</t>
  </si>
  <si>
    <t>ATFM2-GOL-3</t>
  </si>
  <si>
    <t>Блесна вращ. Akara Tournament Series Fora Minnow 2 10 гр. GOL-3</t>
  </si>
  <si>
    <t>ATFM2-GR-39</t>
  </si>
  <si>
    <t>Блесна вращ. Akara Tournament Series Fora Minnow 2 10 гр. GR-39</t>
  </si>
  <si>
    <t>ATFM2-RED-1</t>
  </si>
  <si>
    <t>Блесна вращ. Akara Tournament Series Fora Minnow 2 10 гр. RED-1</t>
  </si>
  <si>
    <t>ATFM2-RED-19</t>
  </si>
  <si>
    <t>Блесна вращ. Akara Tournament Series Fora Minnow 2 10 гр. RED-19</t>
  </si>
  <si>
    <t>ATFM2-RED-39</t>
  </si>
  <si>
    <t>Блесна вращ. Akara Tournament Series Fora Minnow 2 10 гр. RED-39</t>
  </si>
  <si>
    <t>ATFM2-SIL-1</t>
  </si>
  <si>
    <t>Блесна вращ. Akara Tournament Series Fora Minnow 2 10 гр. SIL-1</t>
  </si>
  <si>
    <t>ATFM2-SIL-19</t>
  </si>
  <si>
    <t>Блесна вращ. Akara Tournament Series Fora Minnow 2 10 гр. SIL-19</t>
  </si>
  <si>
    <t>ATFM3-BL-24</t>
  </si>
  <si>
    <t>Блесна вращ. Akara Tournament Series Fora Minnow 3 15 гр. BL-24</t>
  </si>
  <si>
    <t>ATFM3-GOL-21</t>
  </si>
  <si>
    <t>Блесна вращ. Akara Tournament Series Fora Minnow 3 15 гр. GOL-21</t>
  </si>
  <si>
    <t>ATFM3-GOL-3</t>
  </si>
  <si>
    <t>Блесна вращ. Akara Tournament Series Fora Minnow 3 15 гр. GOL-3</t>
  </si>
  <si>
    <t>ATFM3-RED-19</t>
  </si>
  <si>
    <t>Блесна вращ. Akara Tournament Series Fora Minnow 3 15 гр. RED-19</t>
  </si>
  <si>
    <t>ATFM3-SIL-19</t>
  </si>
  <si>
    <t>Блесна вращ. Akara Tournament Series Fora Minnow 3 15 гр. SIL-19</t>
  </si>
  <si>
    <t>ATFM3-YEL-40</t>
  </si>
  <si>
    <t>Блесна вращ. Akara Tournament Series Fora Minnow 3 15 гр. YEL-40</t>
  </si>
  <si>
    <t>ATFM4-BL-1</t>
  </si>
  <si>
    <t>Блесна вращ. Akara Tournament Series Fora Minnow 4 20 гр. BL-1</t>
  </si>
  <si>
    <t>ATFM4-BL-24</t>
  </si>
  <si>
    <t>Блесна вращ. Akara Tournament Series Fora Minnow 4 20 гр. BL-24</t>
  </si>
  <si>
    <t>ATFM4-GOL-21</t>
  </si>
  <si>
    <t>Блесна вращ. Akara Tournament Series Fora Minnow 4 20 гр. GOL-21</t>
  </si>
  <si>
    <t>ATFM4-RED-1</t>
  </si>
  <si>
    <t>Блесна вращ. Akara Tournament Series Fora Minnow 4 20 гр. RED-1</t>
  </si>
  <si>
    <t>ATFM4-RED-19</t>
  </si>
  <si>
    <t>Блесна вращ. Akara Tournament Series Fora Minnow 4 20 гр. RED-19</t>
  </si>
  <si>
    <t>ATFM4-SIL-1</t>
  </si>
  <si>
    <t>Блесна вращ. Akara Tournament Series Fora Minnow 4 20 гр. SIL-1</t>
  </si>
  <si>
    <t>ATFM4-SIL-19</t>
  </si>
  <si>
    <t>Блесна вращ. Akara Tournament Series Fora Minnow 4 20 гр. SIL-19</t>
  </si>
  <si>
    <t>ATFM4-YEL-40</t>
  </si>
  <si>
    <t>Блесна вращ. Akara Tournament Series Fora Minnow 4 20 гр. YEL-40</t>
  </si>
  <si>
    <t>Блесна AKARA FORA . Бланк индивидуального заказа на производство в СПБ. Минимальный заказ 25 тыс.руб.                                                                     Срок производства 2-4 недели.</t>
  </si>
  <si>
    <t>Блесна вращ. Akara Tournament Series Fora 3 11 гр. 2/5 oz. A21</t>
  </si>
  <si>
    <t>ATF3-11-A21</t>
  </si>
  <si>
    <t>ATFM0-BL-1</t>
  </si>
  <si>
    <t>ATFM0-BL-24</t>
  </si>
  <si>
    <t>ATFM0-GOL-21</t>
  </si>
  <si>
    <t>ATFM0-RED-1</t>
  </si>
  <si>
    <t>ATFM0-RED-19</t>
  </si>
  <si>
    <t>ATFM0-SIL-1</t>
  </si>
  <si>
    <t>ATFM0-SIL-19</t>
  </si>
  <si>
    <t>Блесна вращ. Akara Tournament Series Fora Minnow 0 4 гр. SIL-19</t>
  </si>
  <si>
    <t>Блесна вращ. Akara Tournament Series Fora Minnow 0 4,8 гр. BL-1</t>
  </si>
  <si>
    <t>Блесна вращ. Akara Tournament Series Fora Minnow 0 4,8 гр. BL-24</t>
  </si>
  <si>
    <t>Блесна вращ. Akara Tournament Series Fora Minnow 0 4,8 гр. GOL-21</t>
  </si>
  <si>
    <t>Блесна вращ. Akara Tournament Series Fora Minnow 0 4,8 гр. RED-1</t>
  </si>
  <si>
    <t>Блесна вращ. Akara Tournament Series Fora Minnow 0 4,8 гр. RED-19</t>
  </si>
  <si>
    <t>Блесна вращ. Akara Tournament Series Fora Minnow 0 4,8 гр. SIL-1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</si>
</sst>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₽-419]"/>
    <numFmt numFmtId="165" formatCode="#,##0.00_-\ [$р.]"/>
  </numFmts>
  <fonts count="23" x14ac:knownFonts="1">
    <font>
      <sz val="11"/>
      <color rgb="FF000000"/>
      <name val="Calibri"/>
    </font>
    <font>
      <b/>
      <sz val="8"/>
      <color rgb="FF214200"/>
      <name val="Tahoma"/>
    </font>
    <font>
      <b/>
      <sz val="8"/>
      <color rgb="FF2F4020"/>
      <name val="Tahoma"/>
    </font>
    <font>
      <b/>
      <sz val="8"/>
      <color rgb="FFFFFFFF"/>
      <name val="Tahoma"/>
    </font>
    <font>
      <sz val="10"/>
      <color rgb="FF000000"/>
      <name val="Tahoma"/>
    </font>
    <font>
      <sz val="8"/>
      <color rgb="FF262626"/>
      <name val="Tahoma"/>
    </font>
    <font>
      <b/>
      <i/>
      <sz val="16"/>
      <color rgb="FFFFFFFF"/>
      <name val="Calibri"/>
    </font>
    <font>
      <u/>
      <sz val="8"/>
      <color rgb="FF3B3B38"/>
      <name val="Tahoma"/>
    </font>
    <font>
      <sz val="8"/>
      <color rgb="FF3B3B38"/>
      <name val="Tahoma"/>
    </font>
    <font>
      <u/>
      <sz val="9"/>
      <color rgb="FF494529"/>
      <name val="Tahoma"/>
    </font>
    <font>
      <u/>
      <sz val="8"/>
      <color rgb="FFFF0000"/>
      <name val="Tahoma"/>
    </font>
    <font>
      <b/>
      <sz val="10"/>
      <color rgb="FF3E650F"/>
      <name val="Tahoma"/>
    </font>
    <font>
      <b/>
      <u/>
      <sz val="10"/>
      <color rgb="FF3E650F"/>
      <name val="Tahoma"/>
    </font>
    <font>
      <b/>
      <i/>
      <sz val="10"/>
      <color rgb="FF594278"/>
      <name val="Tahoma"/>
    </font>
    <font>
      <b/>
      <i/>
      <u/>
      <sz val="10"/>
      <color rgb="FF594278"/>
      <name val="Tahoma"/>
    </font>
    <font>
      <u/>
      <sz val="8"/>
      <color rgb="FF50931F"/>
      <name val="Tahoma"/>
    </font>
    <font>
      <sz val="8"/>
      <color rgb="FF931F1F"/>
      <name val="Tahoma"/>
    </font>
    <font>
      <b/>
      <sz val="10"/>
      <color rgb="FF000000"/>
      <name val="Tahoma"/>
    </font>
    <font>
      <i/>
      <sz val="10"/>
      <color rgb="FF000000"/>
      <name val="Tahoma"/>
    </font>
    <font>
      <sz val="9"/>
      <color rgb="FF3B608D"/>
      <name val="Tahoma"/>
    </font>
    <font>
      <sz val="8"/>
      <name val="Calibri"/>
    </font>
    <font>
      <sz val="8"/>
      <color rgb="FF262626"/>
      <name val="Tahoma"/>
      <family val="2"/>
      <charset val="204"/>
    </font>
    <font>
      <b/>
      <i/>
      <sz val="16"/>
      <color rgb="FFFFFFFF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CEED4"/>
        <bgColor rgb="FFFFFFFF"/>
      </patternFill>
    </fill>
    <fill>
      <patternFill patternType="solid">
        <fgColor rgb="FFD0EDC1"/>
        <bgColor rgb="FFFFFFFF"/>
      </patternFill>
    </fill>
    <fill>
      <patternFill patternType="solid">
        <fgColor rgb="FF789545"/>
        <bgColor rgb="FFFFFFFF"/>
      </patternFill>
    </fill>
    <fill>
      <patternFill patternType="solid">
        <fgColor rgb="FFFFFFFF"/>
        <bgColor rgb="FFFFFFFF"/>
      </patternFill>
    </fill>
    <fill>
      <gradientFill type="path">
        <stop position="0">
          <color rgb="FFCFD581"/>
        </stop>
        <stop position="1">
          <color rgb="FF789545"/>
        </stop>
      </gradientFill>
    </fill>
    <fill>
      <patternFill patternType="solid">
        <fgColor rgb="FFF3ECD1"/>
        <bgColor rgb="FFFFFFFF"/>
      </patternFill>
    </fill>
    <fill>
      <patternFill patternType="solid">
        <fgColor rgb="FFFDF7E7"/>
        <bgColor rgb="FFFFFFFF"/>
      </patternFill>
    </fill>
    <fill>
      <patternFill patternType="solid">
        <fgColor rgb="FFFCFCFC"/>
        <bgColor rgb="FF000000"/>
      </patternFill>
    </fill>
    <fill>
      <patternFill patternType="solid">
        <fgColor rgb="FFE8F5D7"/>
        <bgColor rgb="FF000000"/>
      </patternFill>
    </fill>
    <fill>
      <patternFill patternType="solid">
        <fgColor rgb="FFF9F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CFCF7"/>
        <bgColor rgb="FF000000"/>
      </patternFill>
    </fill>
  </fills>
  <borders count="10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FFFFFF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50"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right" vertical="center" wrapText="1" indent="1"/>
    </xf>
    <xf numFmtId="10" fontId="2" fillId="4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indent="1"/>
    </xf>
    <xf numFmtId="0" fontId="10" fillId="10" borderId="1" xfId="0" applyFont="1" applyFill="1" applyBorder="1" applyAlignment="1">
      <alignment horizontal="center" vertical="center"/>
    </xf>
    <xf numFmtId="165" fontId="5" fillId="10" borderId="1" xfId="0" applyNumberFormat="1" applyFont="1" applyFill="1" applyBorder="1" applyAlignment="1">
      <alignment horizontal="left" vertical="center" indent="1"/>
    </xf>
    <xf numFmtId="165" fontId="0" fillId="2" borderId="0" xfId="0" applyNumberFormat="1" applyFill="1" applyAlignment="1">
      <alignment wrapText="1"/>
    </xf>
    <xf numFmtId="165" fontId="0" fillId="2" borderId="0" xfId="0" applyNumberFormat="1" applyFill="1"/>
    <xf numFmtId="0" fontId="15" fillId="13" borderId="1" xfId="0" applyFont="1" applyFill="1" applyBorder="1" applyAlignment="1">
      <alignment horizontal="left" vertical="center" indent="1"/>
    </xf>
    <xf numFmtId="0" fontId="5" fillId="14" borderId="1" xfId="0" applyFont="1" applyFill="1" applyBorder="1" applyAlignment="1">
      <alignment horizontal="left" vertical="center" indent="1"/>
    </xf>
    <xf numFmtId="165" fontId="5" fillId="14" borderId="1" xfId="0" applyNumberFormat="1" applyFont="1" applyFill="1" applyBorder="1" applyAlignment="1">
      <alignment horizontal="left" vertical="center" indent="1"/>
    </xf>
    <xf numFmtId="0" fontId="10" fillId="14" borderId="1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left" vertical="center" indent="1"/>
    </xf>
    <xf numFmtId="0" fontId="16" fillId="10" borderId="1" xfId="0" applyFont="1" applyFill="1" applyBorder="1" applyAlignment="1">
      <alignment horizontal="left" vertical="center" indent="1"/>
    </xf>
    <xf numFmtId="0" fontId="13" fillId="12" borderId="1" xfId="0" applyFont="1" applyFill="1" applyBorder="1" applyAlignment="1">
      <alignment horizontal="left" vertical="center" indent="1"/>
    </xf>
    <xf numFmtId="0" fontId="14" fillId="12" borderId="1" xfId="0" applyFont="1" applyFill="1" applyBorder="1" applyAlignment="1">
      <alignment horizontal="left" vertical="center" indent="1"/>
    </xf>
    <xf numFmtId="0" fontId="13" fillId="12" borderId="1" xfId="0" applyFont="1" applyFill="1" applyBorder="1" applyAlignment="1">
      <alignment horizontal="left" vertical="center" indent="1"/>
    </xf>
    <xf numFmtId="0" fontId="14" fillId="12" borderId="1" xfId="0" applyFont="1" applyFill="1" applyBorder="1" applyAlignment="1">
      <alignment horizontal="left" vertical="center" indent="1"/>
    </xf>
    <xf numFmtId="0" fontId="6" fillId="7" borderId="4" xfId="0" applyFont="1" applyFill="1" applyBorder="1" applyAlignment="1">
      <alignment horizontal="left" vertical="center" wrapText="1" indent="4"/>
    </xf>
    <xf numFmtId="0" fontId="3" fillId="5" borderId="4" xfId="0" applyFont="1" applyFill="1" applyBorder="1" applyAlignment="1">
      <alignment horizontal="right" vertical="center" wrapText="1" indent="1"/>
    </xf>
    <xf numFmtId="0" fontId="3" fillId="5" borderId="3" xfId="0" applyFont="1" applyFill="1" applyBorder="1" applyAlignment="1">
      <alignment horizontal="right" vertical="center" wrapText="1" indent="1"/>
    </xf>
    <xf numFmtId="0" fontId="0" fillId="8" borderId="2" xfId="0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7" fillId="9" borderId="6" xfId="0" applyFont="1" applyFill="1" applyBorder="1" applyAlignment="1">
      <alignment horizontal="center" vertical="top"/>
    </xf>
    <xf numFmtId="0" fontId="8" fillId="9" borderId="6" xfId="0" applyFont="1" applyFill="1" applyBorder="1" applyAlignment="1">
      <alignment horizontal="center" vertical="top"/>
    </xf>
    <xf numFmtId="0" fontId="8" fillId="9" borderId="7" xfId="0" applyFont="1" applyFill="1" applyBorder="1" applyAlignment="1">
      <alignment horizontal="center"/>
    </xf>
    <xf numFmtId="0" fontId="9" fillId="9" borderId="7" xfId="0" applyFont="1" applyFill="1" applyBorder="1" applyAlignment="1">
      <alignment horizontal="left" vertical="center" indent="13"/>
    </xf>
    <xf numFmtId="0" fontId="9" fillId="9" borderId="8" xfId="0" applyFont="1" applyFill="1" applyBorder="1" applyAlignment="1">
      <alignment horizontal="left" vertical="center" indent="13"/>
    </xf>
    <xf numFmtId="0" fontId="9" fillId="9" borderId="6" xfId="0" applyFont="1" applyFill="1" applyBorder="1" applyAlignment="1">
      <alignment horizontal="left" vertical="center" indent="13"/>
    </xf>
    <xf numFmtId="0" fontId="9" fillId="9" borderId="9" xfId="0" applyFont="1" applyFill="1" applyBorder="1" applyAlignment="1">
      <alignment horizontal="left" vertical="center" indent="13"/>
    </xf>
    <xf numFmtId="0" fontId="0" fillId="9" borderId="7" xfId="0" applyFill="1" applyBorder="1" applyAlignment="1">
      <alignment horizontal="center" wrapText="1"/>
    </xf>
    <xf numFmtId="0" fontId="0" fillId="9" borderId="6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4" fillId="6" borderId="5" xfId="0" applyFont="1" applyFill="1" applyBorder="1" applyAlignment="1">
      <alignment horizontal="right" vertical="center" wrapText="1" indent="2"/>
    </xf>
    <xf numFmtId="0" fontId="4" fillId="6" borderId="9" xfId="0" applyFont="1" applyFill="1" applyBorder="1" applyAlignment="1">
      <alignment horizontal="right" vertical="center" indent="2"/>
    </xf>
    <xf numFmtId="0" fontId="11" fillId="11" borderId="1" xfId="0" applyFont="1" applyFill="1" applyBorder="1" applyAlignment="1">
      <alignment horizontal="left" vertical="center" wrapText="1" indent="1"/>
    </xf>
    <xf numFmtId="165" fontId="11" fillId="11" borderId="1" xfId="0" applyNumberFormat="1" applyFont="1" applyFill="1" applyBorder="1" applyAlignment="1">
      <alignment horizontal="left" vertical="center" wrapText="1" indent="1"/>
    </xf>
    <xf numFmtId="0" fontId="12" fillId="11" borderId="1" xfId="0" applyFont="1" applyFill="1" applyBorder="1" applyAlignment="1">
      <alignment horizontal="left" vertical="center" wrapText="1" indent="1"/>
    </xf>
    <xf numFmtId="0" fontId="13" fillId="12" borderId="1" xfId="0" applyFont="1" applyFill="1" applyBorder="1" applyAlignment="1">
      <alignment horizontal="left" vertical="center" indent="1"/>
    </xf>
    <xf numFmtId="165" fontId="13" fillId="12" borderId="1" xfId="0" applyNumberFormat="1" applyFont="1" applyFill="1" applyBorder="1" applyAlignment="1">
      <alignment horizontal="left" vertical="center" indent="1"/>
    </xf>
    <xf numFmtId="0" fontId="14" fillId="12" borderId="1" xfId="0" applyFont="1" applyFill="1" applyBorder="1" applyAlignment="1">
      <alignment horizontal="left" vertical="center" indent="1"/>
    </xf>
    <xf numFmtId="0" fontId="15" fillId="13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indent="1"/>
    </xf>
    <xf numFmtId="0" fontId="21" fillId="10" borderId="1" xfId="0" applyFont="1" applyFill="1" applyBorder="1" applyAlignment="1">
      <alignment horizontal="left" vertical="center" indent="1"/>
    </xf>
    <xf numFmtId="0" fontId="21" fillId="14" borderId="1" xfId="0" applyFont="1" applyFill="1" applyBorder="1" applyAlignment="1">
      <alignment horizontal="left" vertical="center" indent="1"/>
    </xf>
    <xf numFmtId="0" fontId="22" fillId="7" borderId="2" xfId="0" applyFont="1" applyFill="1" applyBorder="1" applyAlignment="1">
      <alignment horizontal="left" vertical="center" wrapText="1" indent="4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438150</xdr:colOff>
      <xdr:row>0</xdr:row>
      <xdr:rowOff>0</xdr:rowOff>
    </xdr:from>
    <xdr:ext cx="2181225" cy="390525"/>
    <xdr:pic>
      <xdr:nvPicPr>
        <xdr:cNvPr id="2" name="Рисунок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438150</xdr:colOff>
      <xdr:row>3</xdr:row>
      <xdr:rowOff>104775</xdr:rowOff>
    </xdr:from>
    <xdr:ext cx="523875" cy="219075"/>
    <xdr:pic>
      <xdr:nvPicPr>
        <xdr:cNvPr id="3" name="Рисунок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714375</xdr:colOff>
      <xdr:row>3</xdr:row>
      <xdr:rowOff>47625</xdr:rowOff>
    </xdr:from>
    <xdr:ext cx="504825" cy="304800"/>
    <xdr:pic>
      <xdr:nvPicPr>
        <xdr:cNvPr id="4" name="Рисунок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8</xdr:row>
      <xdr:rowOff>9525</xdr:rowOff>
    </xdr:from>
    <xdr:ext cx="3333750" cy="3333750"/>
    <xdr:pic>
      <xdr:nvPicPr>
        <xdr:cNvPr id="5" name="atf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37</xdr:row>
      <xdr:rowOff>9525</xdr:rowOff>
    </xdr:from>
    <xdr:ext cx="3333750" cy="3333750"/>
    <xdr:pic>
      <xdr:nvPicPr>
        <xdr:cNvPr id="6" name="atf1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46</xdr:row>
      <xdr:rowOff>9525</xdr:rowOff>
    </xdr:from>
    <xdr:ext cx="3333750" cy="3333750"/>
    <xdr:pic>
      <xdr:nvPicPr>
        <xdr:cNvPr id="7" name="atfa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53</xdr:row>
      <xdr:rowOff>9525</xdr:rowOff>
    </xdr:from>
    <xdr:ext cx="3333750" cy="3333750"/>
    <xdr:pic>
      <xdr:nvPicPr>
        <xdr:cNvPr id="8" name="atfa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62</xdr:row>
      <xdr:rowOff>9525</xdr:rowOff>
    </xdr:from>
    <xdr:ext cx="3333750" cy="3333750"/>
    <xdr:pic>
      <xdr:nvPicPr>
        <xdr:cNvPr id="9" name="aftl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70</xdr:row>
      <xdr:rowOff>9525</xdr:rowOff>
    </xdr:from>
    <xdr:ext cx="3333750" cy="3333750"/>
    <xdr:pic>
      <xdr:nvPicPr>
        <xdr:cNvPr id="10" name="aftl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86</xdr:row>
      <xdr:rowOff>9525</xdr:rowOff>
    </xdr:from>
    <xdr:ext cx="3333750" cy="3333750"/>
    <xdr:pic>
      <xdr:nvPicPr>
        <xdr:cNvPr id="11" name="atfm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9525</xdr:colOff>
      <xdr:row>114</xdr:row>
      <xdr:rowOff>9525</xdr:rowOff>
    </xdr:from>
    <xdr:ext cx="3333750" cy="3333750"/>
    <xdr:pic>
      <xdr:nvPicPr>
        <xdr:cNvPr id="12" name="atfm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channel/UCR5rKC7bYqdQKzle95_SI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2"/>
  <sheetViews>
    <sheetView tabSelected="1" workbookViewId="0">
      <pane ySplit="6" topLeftCell="A7" activePane="bottomLeft" state="frozen"/>
      <selection pane="bottomLeft" activeCell="P113" sqref="P113"/>
    </sheetView>
  </sheetViews>
  <sheetFormatPr defaultColWidth="8.85546875" defaultRowHeight="15" x14ac:dyDescent="0.25"/>
  <cols>
    <col min="1" max="1" width="6.42578125" hidden="1" customWidth="1"/>
    <col min="2" max="2" width="15.85546875" customWidth="1"/>
    <col min="3" max="3" width="58.85546875" customWidth="1"/>
    <col min="4" max="4" width="9.85546875" customWidth="1"/>
    <col min="5" max="5" width="8.28515625" hidden="1" customWidth="1"/>
    <col min="6" max="6" width="11.140625" customWidth="1"/>
    <col min="7" max="7" width="11.42578125" hidden="1" customWidth="1"/>
    <col min="8" max="8" width="14.85546875" customWidth="1"/>
    <col min="9" max="10" width="11.42578125" customWidth="1"/>
    <col min="11" max="11" width="50.28515625" customWidth="1"/>
    <col min="12" max="13" width="15.140625" customWidth="1"/>
    <col min="14" max="14" width="16" customWidth="1"/>
  </cols>
  <sheetData>
    <row r="1" spans="1:14" ht="37.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7" t="s">
        <v>0</v>
      </c>
      <c r="M1" s="38"/>
      <c r="N1" s="26"/>
    </row>
    <row r="2" spans="1:14" ht="37.5" customHeight="1" x14ac:dyDescent="0.25">
      <c r="A2" s="49" t="s">
        <v>215</v>
      </c>
      <c r="B2" s="20"/>
      <c r="C2" s="20"/>
      <c r="D2" s="20"/>
      <c r="E2" s="20"/>
      <c r="F2" s="20"/>
      <c r="G2" s="20"/>
      <c r="H2" s="20"/>
      <c r="I2" s="20"/>
      <c r="J2" s="20" t="s">
        <v>1</v>
      </c>
      <c r="K2" s="20"/>
      <c r="L2" s="21"/>
      <c r="M2" s="22"/>
      <c r="N2" s="26"/>
    </row>
    <row r="3" spans="1:14" ht="9.75" customHeight="1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6"/>
    </row>
    <row r="4" spans="1:14" ht="18" customHeight="1" x14ac:dyDescent="0.25">
      <c r="A4" s="34"/>
      <c r="B4" s="29" t="s">
        <v>2</v>
      </c>
      <c r="C4" s="29"/>
      <c r="D4" s="29"/>
      <c r="E4" s="29"/>
      <c r="F4" s="30"/>
      <c r="G4" s="30"/>
      <c r="H4" s="30"/>
      <c r="I4" s="30"/>
      <c r="J4" s="30"/>
      <c r="K4" s="31"/>
      <c r="L4" s="2" t="s">
        <v>3</v>
      </c>
      <c r="M4" s="3">
        <v>0</v>
      </c>
      <c r="N4" s="26"/>
    </row>
    <row r="5" spans="1:14" ht="18" customHeight="1" x14ac:dyDescent="0.25">
      <c r="A5" s="35"/>
      <c r="B5" s="27" t="s">
        <v>4</v>
      </c>
      <c r="C5" s="28"/>
      <c r="D5" s="28"/>
      <c r="E5" s="28"/>
      <c r="F5" s="32"/>
      <c r="G5" s="32"/>
      <c r="H5" s="32"/>
      <c r="I5" s="32"/>
      <c r="J5" s="32"/>
      <c r="K5" s="33"/>
      <c r="L5" s="2" t="s">
        <v>5</v>
      </c>
      <c r="M5" s="4">
        <f>SUM($M$7:$M$40000)</f>
        <v>0</v>
      </c>
      <c r="N5" s="26"/>
    </row>
    <row r="6" spans="1:14" ht="39.75" customHeight="1" x14ac:dyDescent="0.25">
      <c r="A6" s="1" t="s">
        <v>6</v>
      </c>
      <c r="B6" s="1" t="s">
        <v>7</v>
      </c>
      <c r="C6" s="1" t="s">
        <v>8</v>
      </c>
      <c r="D6" s="1" t="s">
        <v>9</v>
      </c>
      <c r="E6" s="1" t="s">
        <v>10</v>
      </c>
      <c r="F6" s="1" t="s">
        <v>11</v>
      </c>
      <c r="G6" s="1" t="s">
        <v>12</v>
      </c>
      <c r="H6" s="1" t="s">
        <v>13</v>
      </c>
      <c r="I6" s="1" t="s">
        <v>14</v>
      </c>
      <c r="J6" s="1" t="s">
        <v>15</v>
      </c>
      <c r="K6" s="1" t="s">
        <v>16</v>
      </c>
      <c r="L6" s="1" t="s">
        <v>17</v>
      </c>
      <c r="M6" s="1" t="s">
        <v>18</v>
      </c>
      <c r="N6" s="26"/>
    </row>
    <row r="7" spans="1:14" ht="26.1" customHeight="1" x14ac:dyDescent="0.25">
      <c r="A7" s="39" t="s">
        <v>19</v>
      </c>
      <c r="B7" s="39"/>
      <c r="C7" s="39"/>
      <c r="D7" s="39"/>
      <c r="E7" s="39"/>
      <c r="F7" s="40"/>
      <c r="G7" s="40"/>
      <c r="H7" s="40"/>
      <c r="I7" s="40"/>
      <c r="J7" s="40"/>
      <c r="K7" s="41"/>
      <c r="L7" s="41"/>
      <c r="M7" s="39"/>
      <c r="N7" s="8"/>
    </row>
    <row r="8" spans="1:14" ht="26.1" customHeight="1" x14ac:dyDescent="0.25">
      <c r="A8" s="42" t="s">
        <v>20</v>
      </c>
      <c r="B8" s="42"/>
      <c r="C8" s="42"/>
      <c r="D8" s="42"/>
      <c r="E8" s="42"/>
      <c r="F8" s="43"/>
      <c r="G8" s="43"/>
      <c r="H8" s="43"/>
      <c r="I8" s="43"/>
      <c r="J8" s="43"/>
      <c r="K8" s="44"/>
      <c r="L8" s="44"/>
      <c r="M8" s="42"/>
      <c r="N8" s="9"/>
    </row>
    <row r="9" spans="1:14" ht="15" customHeight="1" x14ac:dyDescent="0.25">
      <c r="A9" s="5">
        <v>1</v>
      </c>
      <c r="B9" s="5" t="s">
        <v>21</v>
      </c>
      <c r="C9" s="5" t="s">
        <v>22</v>
      </c>
      <c r="D9" s="5">
        <v>1</v>
      </c>
      <c r="E9" s="5" t="s">
        <v>23</v>
      </c>
      <c r="F9" s="7">
        <v>245</v>
      </c>
      <c r="G9" s="7"/>
      <c r="H9" s="7">
        <f>ROUND(245-245*M4,2)</f>
        <v>245</v>
      </c>
      <c r="I9" s="7">
        <v>392</v>
      </c>
      <c r="J9" s="7">
        <v>549</v>
      </c>
      <c r="K9" s="45"/>
      <c r="L9" s="6"/>
      <c r="M9" s="5">
        <f t="shared" ref="M9:M37" si="0">ROUND(L9*H9,2)</f>
        <v>0</v>
      </c>
      <c r="N9" s="9" t="str">
        <f>IF(AND($D$9&gt;0,$L$9&gt;0),IF(ROUNDDOWN($L$9/$D$9,0)&lt;&gt;$L$9/$D$9,"Не кратно",""),"")</f>
        <v/>
      </c>
    </row>
    <row r="10" spans="1:14" ht="15" customHeight="1" x14ac:dyDescent="0.25">
      <c r="A10" s="11">
        <v>2</v>
      </c>
      <c r="B10" s="11" t="s">
        <v>24</v>
      </c>
      <c r="C10" s="11" t="s">
        <v>25</v>
      </c>
      <c r="D10" s="5">
        <v>1</v>
      </c>
      <c r="E10" s="11">
        <v>1</v>
      </c>
      <c r="F10" s="12">
        <v>245</v>
      </c>
      <c r="G10" s="12"/>
      <c r="H10" s="12">
        <f>ROUND(245-245*M4,2)</f>
        <v>245</v>
      </c>
      <c r="I10" s="12">
        <v>392</v>
      </c>
      <c r="J10" s="12">
        <v>549</v>
      </c>
      <c r="K10" s="45"/>
      <c r="L10" s="13"/>
      <c r="M10" s="11">
        <f t="shared" si="0"/>
        <v>0</v>
      </c>
      <c r="N10" s="9" t="str">
        <f>IF(AND($D$10&gt;0,$L$10&gt;0),IF(ROUNDDOWN($L$10/$D$10,0)&lt;&gt;$L$10/$D$10,"Не кратно",""),"")</f>
        <v/>
      </c>
    </row>
    <row r="11" spans="1:14" ht="15" customHeight="1" x14ac:dyDescent="0.25">
      <c r="A11" s="5">
        <v>3</v>
      </c>
      <c r="B11" s="5" t="s">
        <v>26</v>
      </c>
      <c r="C11" s="5" t="s">
        <v>27</v>
      </c>
      <c r="D11" s="5">
        <v>1</v>
      </c>
      <c r="E11" s="5" t="s">
        <v>23</v>
      </c>
      <c r="F11" s="7">
        <v>245</v>
      </c>
      <c r="G11" s="7"/>
      <c r="H11" s="7">
        <f>ROUND(245-245*M4,2)</f>
        <v>245</v>
      </c>
      <c r="I11" s="7">
        <v>392</v>
      </c>
      <c r="J11" s="7">
        <v>549</v>
      </c>
      <c r="K11" s="45"/>
      <c r="L11" s="6"/>
      <c r="M11" s="5">
        <f t="shared" si="0"/>
        <v>0</v>
      </c>
      <c r="N11" s="9" t="str">
        <f>IF(AND($D$11&gt;0,$L$11&gt;0),IF(ROUNDDOWN($L$11/$D$11,0)&lt;&gt;$L$11/$D$11,"Не кратно",""),"")</f>
        <v/>
      </c>
    </row>
    <row r="12" spans="1:14" ht="15" customHeight="1" x14ac:dyDescent="0.25">
      <c r="A12" s="11">
        <v>4</v>
      </c>
      <c r="B12" s="11" t="s">
        <v>28</v>
      </c>
      <c r="C12" s="11" t="s">
        <v>29</v>
      </c>
      <c r="D12" s="5">
        <v>1</v>
      </c>
      <c r="E12" s="11">
        <v>4</v>
      </c>
      <c r="F12" s="12">
        <v>245</v>
      </c>
      <c r="G12" s="12"/>
      <c r="H12" s="12">
        <f>ROUND(245-245*M4,2)</f>
        <v>245</v>
      </c>
      <c r="I12" s="12">
        <v>392</v>
      </c>
      <c r="J12" s="12">
        <v>549</v>
      </c>
      <c r="K12" s="45"/>
      <c r="L12" s="13"/>
      <c r="M12" s="11">
        <f t="shared" si="0"/>
        <v>0</v>
      </c>
      <c r="N12" s="9" t="str">
        <f>IF(AND($D$12&gt;0,$L$12&gt;0),IF(ROUNDDOWN($L$12/$D$12,0)&lt;&gt;$L$12/$D$12,"Не кратно",""),"")</f>
        <v/>
      </c>
    </row>
    <row r="13" spans="1:14" ht="15" customHeight="1" x14ac:dyDescent="0.25">
      <c r="A13" s="5">
        <v>5</v>
      </c>
      <c r="B13" s="5" t="s">
        <v>30</v>
      </c>
      <c r="C13" s="5" t="s">
        <v>31</v>
      </c>
      <c r="D13" s="5">
        <v>1</v>
      </c>
      <c r="E13" s="5" t="s">
        <v>23</v>
      </c>
      <c r="F13" s="7">
        <v>245</v>
      </c>
      <c r="G13" s="7"/>
      <c r="H13" s="7">
        <f>ROUND(245-245*M4,2)</f>
        <v>245</v>
      </c>
      <c r="I13" s="7">
        <v>392</v>
      </c>
      <c r="J13" s="7">
        <v>549</v>
      </c>
      <c r="K13" s="45"/>
      <c r="L13" s="6"/>
      <c r="M13" s="5">
        <f t="shared" si="0"/>
        <v>0</v>
      </c>
      <c r="N13" s="9" t="str">
        <f>IF(AND($D$13&gt;0,$L$13&gt;0),IF(ROUNDDOWN($L$13/$D$13,0)&lt;&gt;$L$13/$D$13,"Не кратно",""),"")</f>
        <v/>
      </c>
    </row>
    <row r="14" spans="1:14" ht="15" customHeight="1" x14ac:dyDescent="0.25">
      <c r="A14" s="11">
        <v>6</v>
      </c>
      <c r="B14" s="11" t="s">
        <v>32</v>
      </c>
      <c r="C14" s="11" t="s">
        <v>33</v>
      </c>
      <c r="D14" s="5">
        <v>1</v>
      </c>
      <c r="E14" s="11" t="s">
        <v>23</v>
      </c>
      <c r="F14" s="12">
        <v>260</v>
      </c>
      <c r="G14" s="12"/>
      <c r="H14" s="12">
        <f>ROUND(260-260*M4,2)</f>
        <v>260</v>
      </c>
      <c r="I14" s="12">
        <v>416</v>
      </c>
      <c r="J14" s="12">
        <v>582</v>
      </c>
      <c r="K14" s="45"/>
      <c r="L14" s="13"/>
      <c r="M14" s="11">
        <f t="shared" si="0"/>
        <v>0</v>
      </c>
      <c r="N14" s="9" t="str">
        <f>IF(AND($D$14&gt;0,$L$14&gt;0),IF(ROUNDDOWN($L$14/$D$14,0)&lt;&gt;$L$14/$D$14,"Не кратно",""),"")</f>
        <v/>
      </c>
    </row>
    <row r="15" spans="1:14" ht="15" customHeight="1" x14ac:dyDescent="0.25">
      <c r="A15" s="5">
        <v>7</v>
      </c>
      <c r="B15" s="5" t="s">
        <v>34</v>
      </c>
      <c r="C15" s="5" t="s">
        <v>35</v>
      </c>
      <c r="D15" s="5">
        <v>1</v>
      </c>
      <c r="E15" s="5" t="s">
        <v>23</v>
      </c>
      <c r="F15" s="7">
        <v>260</v>
      </c>
      <c r="G15" s="7"/>
      <c r="H15" s="7">
        <f>ROUND(260-260*M4,2)</f>
        <v>260</v>
      </c>
      <c r="I15" s="7">
        <v>416</v>
      </c>
      <c r="J15" s="7">
        <v>582</v>
      </c>
      <c r="K15" s="45"/>
      <c r="L15" s="6"/>
      <c r="M15" s="5">
        <f t="shared" si="0"/>
        <v>0</v>
      </c>
      <c r="N15" s="9" t="str">
        <f>IF(AND($D$15&gt;0,$L$15&gt;0),IF(ROUNDDOWN($L$15/$D$15,0)&lt;&gt;$L$15/$D$15,"Не кратно",""),"")</f>
        <v/>
      </c>
    </row>
    <row r="16" spans="1:14" ht="15" customHeight="1" x14ac:dyDescent="0.25">
      <c r="A16" s="11">
        <v>8</v>
      </c>
      <c r="B16" s="11" t="s">
        <v>36</v>
      </c>
      <c r="C16" s="11" t="s">
        <v>37</v>
      </c>
      <c r="D16" s="5">
        <v>1</v>
      </c>
      <c r="E16" s="14" t="s">
        <v>38</v>
      </c>
      <c r="F16" s="12">
        <v>260</v>
      </c>
      <c r="G16" s="12"/>
      <c r="H16" s="12">
        <f>ROUND(260-260*M4,2)</f>
        <v>260</v>
      </c>
      <c r="I16" s="12">
        <v>416</v>
      </c>
      <c r="J16" s="12">
        <v>582</v>
      </c>
      <c r="K16" s="45"/>
      <c r="L16" s="13"/>
      <c r="M16" s="11">
        <f t="shared" si="0"/>
        <v>0</v>
      </c>
      <c r="N16" s="9" t="str">
        <f>IF(AND($D$16&gt;0,$L$16&gt;0),IF(ROUNDDOWN($L$16/$D$16,0)&lt;&gt;$L$16/$D$16,"Не кратно",""),"")</f>
        <v/>
      </c>
    </row>
    <row r="17" spans="1:14" ht="15" customHeight="1" x14ac:dyDescent="0.25">
      <c r="A17" s="5">
        <v>9</v>
      </c>
      <c r="B17" s="5" t="s">
        <v>39</v>
      </c>
      <c r="C17" s="5" t="s">
        <v>40</v>
      </c>
      <c r="D17" s="5">
        <v>1</v>
      </c>
      <c r="E17" s="15" t="s">
        <v>38</v>
      </c>
      <c r="F17" s="7">
        <v>260</v>
      </c>
      <c r="G17" s="7"/>
      <c r="H17" s="7">
        <f>ROUND(260-260*M4,2)</f>
        <v>260</v>
      </c>
      <c r="I17" s="7">
        <v>416</v>
      </c>
      <c r="J17" s="7">
        <v>582</v>
      </c>
      <c r="K17" s="45"/>
      <c r="L17" s="6"/>
      <c r="M17" s="5">
        <f t="shared" si="0"/>
        <v>0</v>
      </c>
      <c r="N17" s="9" t="str">
        <f>IF(AND($D$17&gt;0,$L$17&gt;0),IF(ROUNDDOWN($L$17/$D$17,0)&lt;&gt;$L$17/$D$17,"Не кратно",""),"")</f>
        <v/>
      </c>
    </row>
    <row r="18" spans="1:14" ht="15" customHeight="1" x14ac:dyDescent="0.25">
      <c r="A18" s="11">
        <v>10</v>
      </c>
      <c r="B18" s="11" t="s">
        <v>41</v>
      </c>
      <c r="C18" s="11" t="s">
        <v>42</v>
      </c>
      <c r="D18" s="5">
        <v>1</v>
      </c>
      <c r="E18" s="11">
        <v>1</v>
      </c>
      <c r="F18" s="12">
        <v>260</v>
      </c>
      <c r="G18" s="12"/>
      <c r="H18" s="12">
        <f>ROUND(260-260*M4,2)</f>
        <v>260</v>
      </c>
      <c r="I18" s="12">
        <v>416</v>
      </c>
      <c r="J18" s="12">
        <v>582</v>
      </c>
      <c r="K18" s="45"/>
      <c r="L18" s="13"/>
      <c r="M18" s="11">
        <f t="shared" si="0"/>
        <v>0</v>
      </c>
      <c r="N18" s="9" t="str">
        <f>IF(AND($D$18&gt;0,$L$18&gt;0),IF(ROUNDDOWN($L$18/$D$18,0)&lt;&gt;$L$18/$D$18,"Не кратно",""),"")</f>
        <v/>
      </c>
    </row>
    <row r="19" spans="1:14" ht="15" customHeight="1" x14ac:dyDescent="0.25">
      <c r="A19" s="5">
        <v>11</v>
      </c>
      <c r="B19" s="5" t="s">
        <v>43</v>
      </c>
      <c r="C19" s="5" t="s">
        <v>44</v>
      </c>
      <c r="D19" s="5">
        <v>1</v>
      </c>
      <c r="E19" s="5" t="s">
        <v>23</v>
      </c>
      <c r="F19" s="7">
        <v>260</v>
      </c>
      <c r="G19" s="7"/>
      <c r="H19" s="7">
        <f>ROUND(260-260*M4,2)</f>
        <v>260</v>
      </c>
      <c r="I19" s="7">
        <v>416</v>
      </c>
      <c r="J19" s="7">
        <v>582</v>
      </c>
      <c r="K19" s="45"/>
      <c r="L19" s="6"/>
      <c r="M19" s="5">
        <f t="shared" si="0"/>
        <v>0</v>
      </c>
      <c r="N19" s="9" t="str">
        <f>IF(AND($D$19&gt;0,$L$19&gt;0),IF(ROUNDDOWN($L$19/$D$19,0)&lt;&gt;$L$19/$D$19,"Не кратно",""),"")</f>
        <v/>
      </c>
    </row>
    <row r="20" spans="1:14" ht="15" customHeight="1" x14ac:dyDescent="0.25">
      <c r="A20" s="11">
        <v>12</v>
      </c>
      <c r="B20" s="11" t="s">
        <v>45</v>
      </c>
      <c r="C20" s="11" t="s">
        <v>46</v>
      </c>
      <c r="D20" s="5">
        <v>1</v>
      </c>
      <c r="E20" s="11" t="s">
        <v>23</v>
      </c>
      <c r="F20" s="12">
        <v>260</v>
      </c>
      <c r="G20" s="12"/>
      <c r="H20" s="12">
        <f>ROUND(260-260*M4,2)</f>
        <v>260</v>
      </c>
      <c r="I20" s="12">
        <v>416</v>
      </c>
      <c r="J20" s="12">
        <v>582</v>
      </c>
      <c r="K20" s="45"/>
      <c r="L20" s="13"/>
      <c r="M20" s="11">
        <f t="shared" si="0"/>
        <v>0</v>
      </c>
      <c r="N20" s="9" t="str">
        <f>IF(AND($D$20&gt;0,$L$20&gt;0),IF(ROUNDDOWN($L$20/$D$20,0)&lt;&gt;$L$20/$D$20,"Не кратно",""),"")</f>
        <v/>
      </c>
    </row>
    <row r="21" spans="1:14" ht="15" customHeight="1" x14ac:dyDescent="0.25">
      <c r="A21" s="5">
        <v>13</v>
      </c>
      <c r="B21" s="5" t="s">
        <v>47</v>
      </c>
      <c r="C21" s="5" t="s">
        <v>48</v>
      </c>
      <c r="D21" s="5">
        <v>1</v>
      </c>
      <c r="E21" s="5" t="s">
        <v>23</v>
      </c>
      <c r="F21" s="7">
        <v>260</v>
      </c>
      <c r="G21" s="7"/>
      <c r="H21" s="7">
        <f>ROUND(260-260*M4,2)</f>
        <v>260</v>
      </c>
      <c r="I21" s="7">
        <v>416</v>
      </c>
      <c r="J21" s="7">
        <v>582</v>
      </c>
      <c r="K21" s="45"/>
      <c r="L21" s="6"/>
      <c r="M21" s="5">
        <f t="shared" si="0"/>
        <v>0</v>
      </c>
      <c r="N21" s="9" t="str">
        <f>IF(AND($D$21&gt;0,$L$21&gt;0),IF(ROUNDDOWN($L$21/$D$21,0)&lt;&gt;$L$21/$D$21,"Не кратно",""),"")</f>
        <v/>
      </c>
    </row>
    <row r="22" spans="1:14" ht="15" customHeight="1" x14ac:dyDescent="0.25">
      <c r="A22" s="5">
        <v>15</v>
      </c>
      <c r="B22" s="5" t="s">
        <v>49</v>
      </c>
      <c r="C22" s="5" t="s">
        <v>50</v>
      </c>
      <c r="D22" s="5">
        <v>1</v>
      </c>
      <c r="E22" s="5" t="s">
        <v>23</v>
      </c>
      <c r="F22" s="7">
        <v>265</v>
      </c>
      <c r="G22" s="7"/>
      <c r="H22" s="7">
        <f>ROUND(265-265*M4,2)</f>
        <v>265</v>
      </c>
      <c r="I22" s="7">
        <v>424</v>
      </c>
      <c r="J22" s="7">
        <v>594</v>
      </c>
      <c r="K22" s="45"/>
      <c r="L22" s="6"/>
      <c r="M22" s="5">
        <f t="shared" si="0"/>
        <v>0</v>
      </c>
      <c r="N22" s="9" t="str">
        <f>IF(AND($D$22&gt;0,$L$22&gt;0),IF(ROUNDDOWN($L$22/$D$22,0)&lt;&gt;$L$22/$D$22,"Не кратно",""),"")</f>
        <v/>
      </c>
    </row>
    <row r="23" spans="1:14" ht="15" customHeight="1" x14ac:dyDescent="0.25">
      <c r="A23" s="11">
        <v>16</v>
      </c>
      <c r="B23" s="11" t="s">
        <v>51</v>
      </c>
      <c r="C23" s="11" t="s">
        <v>52</v>
      </c>
      <c r="D23" s="5">
        <v>1</v>
      </c>
      <c r="E23" s="11" t="s">
        <v>23</v>
      </c>
      <c r="F23" s="12">
        <v>265</v>
      </c>
      <c r="G23" s="12"/>
      <c r="H23" s="12">
        <f>ROUND(265-265*M4,2)</f>
        <v>265</v>
      </c>
      <c r="I23" s="12">
        <v>424</v>
      </c>
      <c r="J23" s="12">
        <v>594</v>
      </c>
      <c r="K23" s="45"/>
      <c r="L23" s="13"/>
      <c r="M23" s="11">
        <f t="shared" si="0"/>
        <v>0</v>
      </c>
      <c r="N23" s="9" t="str">
        <f>IF(AND($D$23&gt;0,$L$23&gt;0),IF(ROUNDDOWN($L$23/$D$23,0)&lt;&gt;$L$23/$D$23,"Не кратно",""),"")</f>
        <v/>
      </c>
    </row>
    <row r="24" spans="1:14" ht="15" customHeight="1" x14ac:dyDescent="0.25">
      <c r="A24" s="5">
        <v>17</v>
      </c>
      <c r="B24" s="5" t="s">
        <v>53</v>
      </c>
      <c r="C24" s="5" t="s">
        <v>54</v>
      </c>
      <c r="D24" s="5">
        <v>1</v>
      </c>
      <c r="E24" s="5" t="s">
        <v>23</v>
      </c>
      <c r="F24" s="7">
        <v>265</v>
      </c>
      <c r="G24" s="7"/>
      <c r="H24" s="7">
        <f>ROUND(265-265*M4,2)</f>
        <v>265</v>
      </c>
      <c r="I24" s="7">
        <v>424</v>
      </c>
      <c r="J24" s="7">
        <v>594</v>
      </c>
      <c r="K24" s="45"/>
      <c r="L24" s="6"/>
      <c r="M24" s="5">
        <f t="shared" si="0"/>
        <v>0</v>
      </c>
      <c r="N24" s="9" t="str">
        <f>IF(AND($D$24&gt;0,$L$24&gt;0),IF(ROUNDDOWN($L$24/$D$24,0)&lt;&gt;$L$24/$D$24,"Не кратно",""),"")</f>
        <v/>
      </c>
    </row>
    <row r="25" spans="1:14" ht="15" customHeight="1" x14ac:dyDescent="0.25">
      <c r="A25" s="11">
        <v>18</v>
      </c>
      <c r="B25" s="11" t="s">
        <v>55</v>
      </c>
      <c r="C25" s="11" t="s">
        <v>56</v>
      </c>
      <c r="D25" s="5">
        <v>1</v>
      </c>
      <c r="E25" s="11" t="s">
        <v>23</v>
      </c>
      <c r="F25" s="12">
        <v>265</v>
      </c>
      <c r="G25" s="12"/>
      <c r="H25" s="12">
        <f>ROUND(265-265*M4,2)</f>
        <v>265</v>
      </c>
      <c r="I25" s="12">
        <v>424</v>
      </c>
      <c r="J25" s="12">
        <v>594</v>
      </c>
      <c r="K25" s="45"/>
      <c r="L25" s="13"/>
      <c r="M25" s="11">
        <f t="shared" si="0"/>
        <v>0</v>
      </c>
      <c r="N25" s="9" t="str">
        <f>IF(AND($D$25&gt;0,$L$25&gt;0),IF(ROUNDDOWN($L$25/$D$25,0)&lt;&gt;$L$25/$D$25,"Не кратно",""),"")</f>
        <v/>
      </c>
    </row>
    <row r="26" spans="1:14" ht="15" customHeight="1" x14ac:dyDescent="0.25">
      <c r="A26" s="5">
        <v>19</v>
      </c>
      <c r="B26" s="5" t="s">
        <v>57</v>
      </c>
      <c r="C26" s="5" t="s">
        <v>58</v>
      </c>
      <c r="D26" s="5">
        <v>1</v>
      </c>
      <c r="E26" s="5" t="s">
        <v>23</v>
      </c>
      <c r="F26" s="7">
        <v>265</v>
      </c>
      <c r="G26" s="7"/>
      <c r="H26" s="7">
        <f>ROUND(265-265*M4,2)</f>
        <v>265</v>
      </c>
      <c r="I26" s="7">
        <v>424</v>
      </c>
      <c r="J26" s="7">
        <v>594</v>
      </c>
      <c r="K26" s="45"/>
      <c r="L26" s="6"/>
      <c r="M26" s="5">
        <f t="shared" si="0"/>
        <v>0</v>
      </c>
      <c r="N26" s="9" t="str">
        <f>IF(AND($D$26&gt;0,$L$26&gt;0),IF(ROUNDDOWN($L$26/$D$26,0)&lt;&gt;$L$26/$D$26,"Не кратно",""),"")</f>
        <v/>
      </c>
    </row>
    <row r="27" spans="1:14" ht="15" customHeight="1" x14ac:dyDescent="0.25">
      <c r="A27" s="11">
        <v>20</v>
      </c>
      <c r="B27" s="11" t="s">
        <v>59</v>
      </c>
      <c r="C27" s="11" t="s">
        <v>60</v>
      </c>
      <c r="D27" s="5">
        <v>1</v>
      </c>
      <c r="E27" s="11" t="s">
        <v>23</v>
      </c>
      <c r="F27" s="12">
        <v>265</v>
      </c>
      <c r="G27" s="12"/>
      <c r="H27" s="12">
        <f>ROUND(265-265*M4,2)</f>
        <v>265</v>
      </c>
      <c r="I27" s="12">
        <v>424</v>
      </c>
      <c r="J27" s="12">
        <v>594</v>
      </c>
      <c r="K27" s="45"/>
      <c r="L27" s="13"/>
      <c r="M27" s="11">
        <f t="shared" si="0"/>
        <v>0</v>
      </c>
      <c r="N27" s="9" t="str">
        <f>IF(AND($D$27&gt;0,$L$27&gt;0),IF(ROUNDDOWN($L$27/$D$27,0)&lt;&gt;$L$27/$D$27,"Не кратно",""),"")</f>
        <v/>
      </c>
    </row>
    <row r="28" spans="1:14" ht="15" customHeight="1" x14ac:dyDescent="0.25">
      <c r="A28" s="5">
        <v>21</v>
      </c>
      <c r="B28" s="5" t="s">
        <v>61</v>
      </c>
      <c r="C28" s="5" t="s">
        <v>62</v>
      </c>
      <c r="D28" s="5">
        <v>1</v>
      </c>
      <c r="E28" s="5" t="s">
        <v>23</v>
      </c>
      <c r="F28" s="7">
        <v>265</v>
      </c>
      <c r="G28" s="7"/>
      <c r="H28" s="7">
        <f>ROUND(265-265*M4,2)</f>
        <v>265</v>
      </c>
      <c r="I28" s="7">
        <v>424</v>
      </c>
      <c r="J28" s="7">
        <v>594</v>
      </c>
      <c r="K28" s="45"/>
      <c r="L28" s="6"/>
      <c r="M28" s="5">
        <f t="shared" si="0"/>
        <v>0</v>
      </c>
      <c r="N28" s="9" t="str">
        <f>IF(AND($D$28&gt;0,$L$28&gt;0),IF(ROUNDDOWN($L$28/$D$28,0)&lt;&gt;$L$28/$D$28,"Не кратно",""),"")</f>
        <v/>
      </c>
    </row>
    <row r="29" spans="1:14" ht="15" customHeight="1" x14ac:dyDescent="0.25">
      <c r="A29" s="11">
        <v>22</v>
      </c>
      <c r="B29" s="11" t="s">
        <v>63</v>
      </c>
      <c r="C29" s="11" t="s">
        <v>64</v>
      </c>
      <c r="D29" s="5">
        <v>1</v>
      </c>
      <c r="E29" s="11" t="s">
        <v>23</v>
      </c>
      <c r="F29" s="12">
        <v>265</v>
      </c>
      <c r="G29" s="12"/>
      <c r="H29" s="12">
        <f>ROUND(265-265*M4,2)</f>
        <v>265</v>
      </c>
      <c r="I29" s="12">
        <v>424</v>
      </c>
      <c r="J29" s="12">
        <v>594</v>
      </c>
      <c r="K29" s="45"/>
      <c r="L29" s="13"/>
      <c r="M29" s="11">
        <f t="shared" si="0"/>
        <v>0</v>
      </c>
      <c r="N29" s="9" t="str">
        <f>IF(AND($D$29&gt;0,$L$29&gt;0),IF(ROUNDDOWN($L$29/$D$29,0)&lt;&gt;$L$29/$D$29,"Не кратно",""),"")</f>
        <v/>
      </c>
    </row>
    <row r="30" spans="1:14" ht="15" customHeight="1" x14ac:dyDescent="0.25">
      <c r="A30" s="11">
        <v>24</v>
      </c>
      <c r="B30" s="11" t="s">
        <v>65</v>
      </c>
      <c r="C30" s="11" t="s">
        <v>66</v>
      </c>
      <c r="D30" s="5">
        <v>1</v>
      </c>
      <c r="E30" s="11" t="s">
        <v>23</v>
      </c>
      <c r="F30" s="12">
        <v>265</v>
      </c>
      <c r="G30" s="12"/>
      <c r="H30" s="12">
        <f>ROUND(265-265*M4,2)</f>
        <v>265</v>
      </c>
      <c r="I30" s="12">
        <v>424</v>
      </c>
      <c r="J30" s="12">
        <v>594</v>
      </c>
      <c r="K30" s="45"/>
      <c r="L30" s="13"/>
      <c r="M30" s="11">
        <f t="shared" si="0"/>
        <v>0</v>
      </c>
      <c r="N30" s="9" t="str">
        <f>IF(AND($D$30&gt;0,$L$30&gt;0),IF(ROUNDDOWN($L$30/$D$30,0)&lt;&gt;$L$30/$D$30,"Не кратно",""),"")</f>
        <v/>
      </c>
    </row>
    <row r="31" spans="1:14" ht="15" customHeight="1" x14ac:dyDescent="0.25">
      <c r="A31" s="5">
        <v>25</v>
      </c>
      <c r="B31" s="5" t="s">
        <v>67</v>
      </c>
      <c r="C31" s="5" t="s">
        <v>68</v>
      </c>
      <c r="D31" s="5">
        <v>1</v>
      </c>
      <c r="E31" s="5" t="s">
        <v>23</v>
      </c>
      <c r="F31" s="7">
        <v>265</v>
      </c>
      <c r="G31" s="7"/>
      <c r="H31" s="7">
        <f>ROUND(265-265*M4,2)</f>
        <v>265</v>
      </c>
      <c r="I31" s="7">
        <v>424</v>
      </c>
      <c r="J31" s="7">
        <v>594</v>
      </c>
      <c r="K31" s="45"/>
      <c r="L31" s="6"/>
      <c r="M31" s="5">
        <f t="shared" si="0"/>
        <v>0</v>
      </c>
      <c r="N31" s="9" t="str">
        <f>IF(AND($D$31&gt;0,$L$31&gt;0),IF(ROUNDDOWN($L$31/$D$31,0)&lt;&gt;$L$31/$D$31,"Не кратно",""),"")</f>
        <v/>
      </c>
    </row>
    <row r="32" spans="1:14" ht="15" customHeight="1" x14ac:dyDescent="0.25">
      <c r="A32" s="5"/>
      <c r="B32" s="5" t="s">
        <v>217</v>
      </c>
      <c r="C32" s="46" t="s">
        <v>216</v>
      </c>
      <c r="D32" s="5">
        <v>1</v>
      </c>
      <c r="E32" s="5"/>
      <c r="F32" s="7">
        <v>266</v>
      </c>
      <c r="G32" s="7"/>
      <c r="H32" s="7">
        <f>ROUND(265-265*M4,2)</f>
        <v>265</v>
      </c>
      <c r="I32" s="7">
        <v>424</v>
      </c>
      <c r="J32" s="7">
        <v>594</v>
      </c>
      <c r="K32" s="45"/>
      <c r="L32" s="6"/>
      <c r="M32" s="5">
        <f t="shared" si="0"/>
        <v>0</v>
      </c>
      <c r="N32" s="9"/>
    </row>
    <row r="33" spans="1:14" ht="15" customHeight="1" x14ac:dyDescent="0.25">
      <c r="A33" s="11">
        <v>26</v>
      </c>
      <c r="B33" s="11" t="s">
        <v>69</v>
      </c>
      <c r="C33" s="11" t="s">
        <v>70</v>
      </c>
      <c r="D33" s="5">
        <v>1</v>
      </c>
      <c r="E33" s="11">
        <v>2</v>
      </c>
      <c r="F33" s="12">
        <v>265</v>
      </c>
      <c r="G33" s="12"/>
      <c r="H33" s="12">
        <f>ROUND(265-265*M4,2)</f>
        <v>265</v>
      </c>
      <c r="I33" s="12">
        <v>424</v>
      </c>
      <c r="J33" s="12">
        <v>594</v>
      </c>
      <c r="K33" s="45"/>
      <c r="L33" s="13"/>
      <c r="M33" s="11">
        <f t="shared" si="0"/>
        <v>0</v>
      </c>
      <c r="N33" s="9" t="str">
        <f>IF(AND($D$33&gt;0,$L$33&gt;0),IF(ROUNDDOWN($L$33/$D$33,0)&lt;&gt;$L$33/$D$33,"Не кратно",""),"")</f>
        <v/>
      </c>
    </row>
    <row r="34" spans="1:14" ht="15" customHeight="1" x14ac:dyDescent="0.25">
      <c r="A34" s="5">
        <v>27</v>
      </c>
      <c r="B34" s="5" t="s">
        <v>71</v>
      </c>
      <c r="C34" s="5" t="s">
        <v>72</v>
      </c>
      <c r="D34" s="5">
        <v>1</v>
      </c>
      <c r="E34" s="5" t="s">
        <v>23</v>
      </c>
      <c r="F34" s="7">
        <v>265</v>
      </c>
      <c r="G34" s="7"/>
      <c r="H34" s="7">
        <f>ROUND(265-265*M4,2)</f>
        <v>265</v>
      </c>
      <c r="I34" s="7">
        <v>424</v>
      </c>
      <c r="J34" s="7">
        <v>594</v>
      </c>
      <c r="K34" s="45"/>
      <c r="L34" s="6"/>
      <c r="M34" s="5">
        <f t="shared" si="0"/>
        <v>0</v>
      </c>
      <c r="N34" s="9" t="str">
        <f>IF(AND($D$34&gt;0,$L$34&gt;0),IF(ROUNDDOWN($L$34/$D$34,0)&lt;&gt;$L$34/$D$34,"Не кратно",""),"")</f>
        <v/>
      </c>
    </row>
    <row r="35" spans="1:14" ht="15" customHeight="1" x14ac:dyDescent="0.25">
      <c r="A35" s="11">
        <v>28</v>
      </c>
      <c r="B35" s="11" t="s">
        <v>73</v>
      </c>
      <c r="C35" s="11" t="s">
        <v>74</v>
      </c>
      <c r="D35" s="5">
        <v>1</v>
      </c>
      <c r="E35" s="11" t="s">
        <v>23</v>
      </c>
      <c r="F35" s="12">
        <v>265</v>
      </c>
      <c r="G35" s="12"/>
      <c r="H35" s="12">
        <f>ROUND(265-265*M4,2)</f>
        <v>265</v>
      </c>
      <c r="I35" s="12">
        <v>424</v>
      </c>
      <c r="J35" s="12">
        <v>594</v>
      </c>
      <c r="K35" s="45"/>
      <c r="L35" s="13"/>
      <c r="M35" s="11">
        <f t="shared" si="0"/>
        <v>0</v>
      </c>
      <c r="N35" s="9" t="str">
        <f>IF(AND($D$35&gt;0,$L$35&gt;0),IF(ROUNDDOWN($L$35/$D$35,0)&lt;&gt;$L$35/$D$35,"Не кратно",""),"")</f>
        <v/>
      </c>
    </row>
    <row r="36" spans="1:14" ht="15" customHeight="1" x14ac:dyDescent="0.25">
      <c r="A36" s="5">
        <v>29</v>
      </c>
      <c r="B36" s="5" t="s">
        <v>75</v>
      </c>
      <c r="C36" s="5" t="s">
        <v>76</v>
      </c>
      <c r="D36" s="5">
        <v>1</v>
      </c>
      <c r="E36" s="5" t="s">
        <v>23</v>
      </c>
      <c r="F36" s="7">
        <v>265</v>
      </c>
      <c r="G36" s="7"/>
      <c r="H36" s="7">
        <f>ROUND(265-265*M4,2)</f>
        <v>265</v>
      </c>
      <c r="I36" s="7">
        <v>424</v>
      </c>
      <c r="J36" s="7">
        <v>594</v>
      </c>
      <c r="K36" s="45"/>
      <c r="L36" s="6"/>
      <c r="M36" s="5">
        <f t="shared" si="0"/>
        <v>0</v>
      </c>
      <c r="N36" s="9" t="str">
        <f>IF(AND($D$36&gt;0,$L$36&gt;0),IF(ROUNDDOWN($L$36/$D$36,0)&lt;&gt;$L$36/$D$36,"Не кратно",""),"")</f>
        <v/>
      </c>
    </row>
    <row r="37" spans="1:14" ht="15" customHeight="1" x14ac:dyDescent="0.25">
      <c r="A37" s="11">
        <v>30</v>
      </c>
      <c r="B37" s="11" t="s">
        <v>77</v>
      </c>
      <c r="C37" s="11" t="s">
        <v>78</v>
      </c>
      <c r="D37" s="5">
        <v>1</v>
      </c>
      <c r="E37" s="11" t="s">
        <v>23</v>
      </c>
      <c r="F37" s="12">
        <v>265</v>
      </c>
      <c r="G37" s="12"/>
      <c r="H37" s="12">
        <f>ROUND(265-265*M4,2)</f>
        <v>265</v>
      </c>
      <c r="I37" s="12">
        <v>424</v>
      </c>
      <c r="J37" s="12">
        <v>594</v>
      </c>
      <c r="K37" s="45"/>
      <c r="L37" s="13"/>
      <c r="M37" s="11">
        <f t="shared" si="0"/>
        <v>0</v>
      </c>
      <c r="N37" s="9" t="str">
        <f>IF(AND($D$37&gt;0,$L$37&gt;0),IF(ROUNDDOWN($L$37/$D$37,0)&lt;&gt;$L$37/$D$37,"Не кратно",""),"")</f>
        <v/>
      </c>
    </row>
    <row r="38" spans="1:14" ht="33.75" customHeight="1" x14ac:dyDescent="0.25">
      <c r="A38" s="11">
        <v>32</v>
      </c>
      <c r="B38" s="11" t="s">
        <v>79</v>
      </c>
      <c r="C38" s="11" t="s">
        <v>80</v>
      </c>
      <c r="D38" s="5">
        <v>1</v>
      </c>
      <c r="E38" s="11" t="s">
        <v>23</v>
      </c>
      <c r="F38" s="12">
        <v>290</v>
      </c>
      <c r="G38" s="12"/>
      <c r="H38" s="12">
        <f>ROUND(290-290*M4,2)</f>
        <v>290</v>
      </c>
      <c r="I38" s="12">
        <v>464</v>
      </c>
      <c r="J38" s="12">
        <v>650</v>
      </c>
      <c r="K38" s="45"/>
      <c r="L38" s="13"/>
      <c r="M38" s="11">
        <f t="shared" ref="M38:M45" si="1">ROUND(L38*H38,2)</f>
        <v>0</v>
      </c>
      <c r="N38" s="9" t="str">
        <f>IF(AND($D$38&gt;0,$L$38&gt;0),IF(ROUNDDOWN($L$38/$D$38,0)&lt;&gt;$L$38/$D$38,"Не кратно",""),"")</f>
        <v/>
      </c>
    </row>
    <row r="39" spans="1:14" ht="33.75" customHeight="1" x14ac:dyDescent="0.25">
      <c r="A39" s="5">
        <v>33</v>
      </c>
      <c r="B39" s="5" t="s">
        <v>81</v>
      </c>
      <c r="C39" s="5" t="s">
        <v>82</v>
      </c>
      <c r="D39" s="5">
        <v>1</v>
      </c>
      <c r="E39" s="5" t="s">
        <v>23</v>
      </c>
      <c r="F39" s="7">
        <v>290</v>
      </c>
      <c r="G39" s="7"/>
      <c r="H39" s="7">
        <f>ROUND(290-290*M4,2)</f>
        <v>290</v>
      </c>
      <c r="I39" s="7">
        <v>464</v>
      </c>
      <c r="J39" s="7">
        <v>650</v>
      </c>
      <c r="K39" s="45"/>
      <c r="L39" s="6"/>
      <c r="M39" s="5">
        <f t="shared" si="1"/>
        <v>0</v>
      </c>
      <c r="N39" s="9" t="str">
        <f>IF(AND($D$39&gt;0,$L$39&gt;0),IF(ROUNDDOWN($L$39/$D$39,0)&lt;&gt;$L$39/$D$39,"Не кратно",""),"")</f>
        <v/>
      </c>
    </row>
    <row r="40" spans="1:14" ht="33.75" customHeight="1" x14ac:dyDescent="0.25">
      <c r="A40" s="11">
        <v>34</v>
      </c>
      <c r="B40" s="11" t="s">
        <v>83</v>
      </c>
      <c r="C40" s="11" t="s">
        <v>84</v>
      </c>
      <c r="D40" s="5">
        <v>1</v>
      </c>
      <c r="E40" s="11" t="s">
        <v>23</v>
      </c>
      <c r="F40" s="12">
        <v>290</v>
      </c>
      <c r="G40" s="12"/>
      <c r="H40" s="12">
        <f>ROUND(290-290*M4,2)</f>
        <v>290</v>
      </c>
      <c r="I40" s="12">
        <v>464</v>
      </c>
      <c r="J40" s="12">
        <v>650</v>
      </c>
      <c r="K40" s="45"/>
      <c r="L40" s="13"/>
      <c r="M40" s="11">
        <f t="shared" si="1"/>
        <v>0</v>
      </c>
      <c r="N40" s="9" t="str">
        <f>IF(AND($D$40&gt;0,$L$40&gt;0),IF(ROUNDDOWN($L$40/$D$40,0)&lt;&gt;$L$40/$D$40,"Не кратно",""),"")</f>
        <v/>
      </c>
    </row>
    <row r="41" spans="1:14" ht="33.75" customHeight="1" x14ac:dyDescent="0.25">
      <c r="A41" s="5">
        <v>35</v>
      </c>
      <c r="B41" s="5" t="s">
        <v>85</v>
      </c>
      <c r="C41" s="5" t="s">
        <v>86</v>
      </c>
      <c r="D41" s="5">
        <v>1</v>
      </c>
      <c r="E41" s="5" t="s">
        <v>23</v>
      </c>
      <c r="F41" s="7">
        <v>290</v>
      </c>
      <c r="G41" s="7"/>
      <c r="H41" s="7">
        <f>ROUND(290-290*M4,2)</f>
        <v>290</v>
      </c>
      <c r="I41" s="7">
        <v>464</v>
      </c>
      <c r="J41" s="7">
        <v>650</v>
      </c>
      <c r="K41" s="45"/>
      <c r="L41" s="6"/>
      <c r="M41" s="5">
        <f t="shared" si="1"/>
        <v>0</v>
      </c>
      <c r="N41" s="9" t="str">
        <f>IF(AND($D$41&gt;0,$L$41&gt;0),IF(ROUNDDOWN($L$41/$D$41,0)&lt;&gt;$L$41/$D$41,"Не кратно",""),"")</f>
        <v/>
      </c>
    </row>
    <row r="42" spans="1:14" ht="33.75" customHeight="1" x14ac:dyDescent="0.25">
      <c r="A42" s="11">
        <v>36</v>
      </c>
      <c r="B42" s="11" t="s">
        <v>87</v>
      </c>
      <c r="C42" s="11" t="s">
        <v>88</v>
      </c>
      <c r="D42" s="5">
        <v>1</v>
      </c>
      <c r="E42" s="11" t="s">
        <v>23</v>
      </c>
      <c r="F42" s="12">
        <v>290</v>
      </c>
      <c r="G42" s="12"/>
      <c r="H42" s="12">
        <f>ROUND(290-290*M4,2)</f>
        <v>290</v>
      </c>
      <c r="I42" s="12">
        <v>464</v>
      </c>
      <c r="J42" s="12">
        <v>650</v>
      </c>
      <c r="K42" s="45"/>
      <c r="L42" s="13"/>
      <c r="M42" s="11">
        <f t="shared" si="1"/>
        <v>0</v>
      </c>
      <c r="N42" s="9" t="str">
        <f>IF(AND($D$42&gt;0,$L$42&gt;0),IF(ROUNDDOWN($L$42/$D$42,0)&lt;&gt;$L$42/$D$42,"Не кратно",""),"")</f>
        <v/>
      </c>
    </row>
    <row r="43" spans="1:14" ht="33.75" customHeight="1" x14ac:dyDescent="0.25">
      <c r="A43" s="5">
        <v>37</v>
      </c>
      <c r="B43" s="5" t="s">
        <v>89</v>
      </c>
      <c r="C43" s="5" t="s">
        <v>90</v>
      </c>
      <c r="D43" s="5">
        <v>1</v>
      </c>
      <c r="E43" s="5" t="s">
        <v>23</v>
      </c>
      <c r="F43" s="7">
        <v>290</v>
      </c>
      <c r="G43" s="7"/>
      <c r="H43" s="7">
        <f>ROUND(290-290*M4,2)</f>
        <v>290</v>
      </c>
      <c r="I43" s="7">
        <v>464</v>
      </c>
      <c r="J43" s="7">
        <v>650</v>
      </c>
      <c r="K43" s="45"/>
      <c r="L43" s="6"/>
      <c r="M43" s="5">
        <f t="shared" si="1"/>
        <v>0</v>
      </c>
      <c r="N43" s="9" t="str">
        <f>IF(AND($D$43&gt;0,$L$43&gt;0),IF(ROUNDDOWN($L$43/$D$43,0)&lt;&gt;$L$43/$D$43,"Не кратно",""),"")</f>
        <v/>
      </c>
    </row>
    <row r="44" spans="1:14" ht="33.75" customHeight="1" x14ac:dyDescent="0.25">
      <c r="A44" s="11">
        <v>38</v>
      </c>
      <c r="B44" s="11" t="s">
        <v>91</v>
      </c>
      <c r="C44" s="11" t="s">
        <v>92</v>
      </c>
      <c r="D44" s="5">
        <v>1</v>
      </c>
      <c r="E44" s="11" t="s">
        <v>23</v>
      </c>
      <c r="F44" s="12">
        <v>290</v>
      </c>
      <c r="G44" s="12"/>
      <c r="H44" s="12">
        <f>ROUND(290-290*M4,2)</f>
        <v>290</v>
      </c>
      <c r="I44" s="12">
        <v>464</v>
      </c>
      <c r="J44" s="12">
        <v>650</v>
      </c>
      <c r="K44" s="45"/>
      <c r="L44" s="13"/>
      <c r="M44" s="11">
        <f t="shared" si="1"/>
        <v>0</v>
      </c>
      <c r="N44" s="9" t="str">
        <f>IF(AND($D$44&gt;0,$L$44&gt;0),IF(ROUNDDOWN($L$44/$D$44,0)&lt;&gt;$L$44/$D$44,"Не кратно",""),"")</f>
        <v/>
      </c>
    </row>
    <row r="45" spans="1:14" ht="33.75" customHeight="1" x14ac:dyDescent="0.25">
      <c r="A45" s="5">
        <v>39</v>
      </c>
      <c r="B45" s="5" t="s">
        <v>93</v>
      </c>
      <c r="C45" s="5" t="s">
        <v>94</v>
      </c>
      <c r="D45" s="5">
        <v>1</v>
      </c>
      <c r="E45" s="5" t="s">
        <v>23</v>
      </c>
      <c r="F45" s="7">
        <v>290</v>
      </c>
      <c r="G45" s="7"/>
      <c r="H45" s="7">
        <f>ROUND(290-290*M4,2)</f>
        <v>290</v>
      </c>
      <c r="I45" s="7">
        <v>464</v>
      </c>
      <c r="J45" s="7">
        <v>650</v>
      </c>
      <c r="K45" s="45"/>
      <c r="L45" s="6"/>
      <c r="M45" s="5">
        <f t="shared" si="1"/>
        <v>0</v>
      </c>
      <c r="N45" s="9" t="str">
        <f>IF(AND($D$45&gt;0,$L$45&gt;0),IF(ROUNDDOWN($L$45/$D$45,0)&lt;&gt;$L$45/$D$45,"Не кратно",""),"")</f>
        <v/>
      </c>
    </row>
    <row r="46" spans="1:14" x14ac:dyDescent="0.25">
      <c r="A46" s="11">
        <v>41</v>
      </c>
      <c r="B46" s="11" t="s">
        <v>95</v>
      </c>
      <c r="C46" s="11" t="s">
        <v>96</v>
      </c>
      <c r="D46" s="5">
        <v>1</v>
      </c>
      <c r="E46" s="11" t="s">
        <v>23</v>
      </c>
      <c r="F46" s="12">
        <v>260</v>
      </c>
      <c r="G46" s="12"/>
      <c r="H46" s="12">
        <f>ROUND(260-260*M4,2)</f>
        <v>260</v>
      </c>
      <c r="I46" s="12">
        <v>416</v>
      </c>
      <c r="J46" s="12">
        <v>582</v>
      </c>
      <c r="K46" s="10"/>
      <c r="L46" s="13"/>
      <c r="M46" s="11">
        <f>ROUND(L46*H46,2)</f>
        <v>0</v>
      </c>
      <c r="N46" s="9" t="str">
        <f>IF(AND($D$46&gt;0,$L$46&gt;0),IF(ROUNDDOWN($L$46/$D$46,0)&lt;&gt;$L$46/$D$46,"Не кратно",""),"")</f>
        <v/>
      </c>
    </row>
    <row r="47" spans="1:14" ht="67.5" customHeight="1" x14ac:dyDescent="0.25">
      <c r="A47" s="11">
        <v>42</v>
      </c>
      <c r="B47" s="11" t="s">
        <v>97</v>
      </c>
      <c r="C47" s="11" t="s">
        <v>98</v>
      </c>
      <c r="D47" s="5">
        <v>1</v>
      </c>
      <c r="E47" s="11" t="s">
        <v>23</v>
      </c>
      <c r="F47" s="12">
        <v>260</v>
      </c>
      <c r="G47" s="12"/>
      <c r="H47" s="12">
        <f>ROUND(260-260*M4,2)</f>
        <v>260</v>
      </c>
      <c r="I47" s="12">
        <v>416</v>
      </c>
      <c r="J47" s="12">
        <v>582</v>
      </c>
      <c r="K47" s="45"/>
      <c r="L47" s="13"/>
      <c r="M47" s="11">
        <f>ROUND(L47*H47,2)</f>
        <v>0</v>
      </c>
      <c r="N47" s="9" t="str">
        <f>IF(AND($D$47&gt;0,$L$47&gt;0),IF(ROUNDDOWN($L$47/$D$47,0)&lt;&gt;$L$47/$D$47,"Не кратно",""),"")</f>
        <v/>
      </c>
    </row>
    <row r="48" spans="1:14" ht="67.5" customHeight="1" x14ac:dyDescent="0.25">
      <c r="A48" s="5">
        <v>43</v>
      </c>
      <c r="B48" s="5" t="s">
        <v>99</v>
      </c>
      <c r="C48" s="5" t="s">
        <v>100</v>
      </c>
      <c r="D48" s="5">
        <v>1</v>
      </c>
      <c r="E48" s="5" t="s">
        <v>23</v>
      </c>
      <c r="F48" s="7">
        <v>260</v>
      </c>
      <c r="G48" s="7"/>
      <c r="H48" s="7">
        <f>ROUND(260-260*M4,2)</f>
        <v>260</v>
      </c>
      <c r="I48" s="7">
        <v>416</v>
      </c>
      <c r="J48" s="7">
        <v>582</v>
      </c>
      <c r="K48" s="45"/>
      <c r="L48" s="6"/>
      <c r="M48" s="5">
        <f>ROUND(L48*H48,2)</f>
        <v>0</v>
      </c>
      <c r="N48" s="9" t="str">
        <f>IF(AND($D$48&gt;0,$L$48&gt;0),IF(ROUNDDOWN($L$48/$D$48,0)&lt;&gt;$L$48/$D$48,"Не кратно",""),"")</f>
        <v/>
      </c>
    </row>
    <row r="49" spans="1:14" ht="67.5" customHeight="1" x14ac:dyDescent="0.25">
      <c r="A49" s="11">
        <v>44</v>
      </c>
      <c r="B49" s="11" t="s">
        <v>101</v>
      </c>
      <c r="C49" s="11" t="s">
        <v>102</v>
      </c>
      <c r="D49" s="5">
        <v>1</v>
      </c>
      <c r="E49" s="11" t="s">
        <v>23</v>
      </c>
      <c r="F49" s="12">
        <v>260</v>
      </c>
      <c r="G49" s="12"/>
      <c r="H49" s="12">
        <f>ROUND(260-260*M4,2)</f>
        <v>260</v>
      </c>
      <c r="I49" s="12">
        <v>416</v>
      </c>
      <c r="J49" s="12">
        <v>582</v>
      </c>
      <c r="K49" s="45"/>
      <c r="L49" s="13"/>
      <c r="M49" s="11">
        <f>ROUND(L49*H49,2)</f>
        <v>0</v>
      </c>
      <c r="N49" s="9" t="str">
        <f>IF(AND($D$49&gt;0,$L$49&gt;0),IF(ROUNDDOWN($L$49/$D$49,0)&lt;&gt;$L$49/$D$49,"Не кратно",""),"")</f>
        <v/>
      </c>
    </row>
    <row r="50" spans="1:14" ht="67.5" customHeight="1" x14ac:dyDescent="0.25">
      <c r="A50" s="5">
        <v>45</v>
      </c>
      <c r="B50" s="5" t="s">
        <v>103</v>
      </c>
      <c r="C50" s="5" t="s">
        <v>104</v>
      </c>
      <c r="D50" s="5">
        <v>1</v>
      </c>
      <c r="E50" s="5" t="s">
        <v>23</v>
      </c>
      <c r="F50" s="7">
        <v>260</v>
      </c>
      <c r="G50" s="7"/>
      <c r="H50" s="7">
        <f>ROUND(260-260*M4,2)</f>
        <v>260</v>
      </c>
      <c r="I50" s="7">
        <v>416</v>
      </c>
      <c r="J50" s="7">
        <v>582</v>
      </c>
      <c r="K50" s="45"/>
      <c r="L50" s="6"/>
      <c r="M50" s="5">
        <f>ROUND(L50*H50,2)</f>
        <v>0</v>
      </c>
      <c r="N50" s="9" t="str">
        <f>IF(AND($D$50&gt;0,$L$50&gt;0),IF(ROUNDDOWN($L$50/$D$50,0)&lt;&gt;$L$50/$D$50,"Не кратно",""),"")</f>
        <v/>
      </c>
    </row>
    <row r="51" spans="1:14" ht="6" customHeight="1" x14ac:dyDescent="0.25">
      <c r="A51" s="42"/>
      <c r="B51" s="42"/>
      <c r="C51" s="42"/>
      <c r="D51" s="42"/>
      <c r="E51" s="42"/>
      <c r="F51" s="43"/>
      <c r="G51" s="43"/>
      <c r="H51" s="43"/>
      <c r="I51" s="43"/>
      <c r="J51" s="43"/>
      <c r="K51" s="44"/>
      <c r="L51" s="44"/>
      <c r="M51" s="42"/>
      <c r="N51" s="9"/>
    </row>
    <row r="52" spans="1:14" x14ac:dyDescent="0.25">
      <c r="A52" s="5">
        <v>46</v>
      </c>
      <c r="B52" s="5" t="s">
        <v>105</v>
      </c>
      <c r="C52" s="5" t="s">
        <v>106</v>
      </c>
      <c r="D52" s="5">
        <v>1</v>
      </c>
      <c r="E52" s="15" t="s">
        <v>38</v>
      </c>
      <c r="F52" s="7">
        <v>265</v>
      </c>
      <c r="G52" s="7"/>
      <c r="H52" s="7">
        <f>ROUND(265-265*M4,2)</f>
        <v>265</v>
      </c>
      <c r="I52" s="7">
        <v>424</v>
      </c>
      <c r="J52" s="7">
        <v>594</v>
      </c>
      <c r="K52" s="10"/>
      <c r="L52" s="6"/>
      <c r="M52" s="5">
        <f>ROUND(L52*H52,2)</f>
        <v>0</v>
      </c>
      <c r="N52" s="9" t="str">
        <f>IF(AND($D$52&gt;0,$L$52&gt;0),IF(ROUNDDOWN($L$52/$D$52,0)&lt;&gt;$L$52/$D$52,"Не кратно",""),"")</f>
        <v/>
      </c>
    </row>
    <row r="53" spans="1:14" ht="6" customHeight="1" x14ac:dyDescent="0.25">
      <c r="A53" s="42"/>
      <c r="B53" s="42"/>
      <c r="C53" s="42"/>
      <c r="D53" s="42"/>
      <c r="E53" s="42"/>
      <c r="F53" s="43"/>
      <c r="G53" s="43"/>
      <c r="H53" s="43"/>
      <c r="I53" s="43"/>
      <c r="J53" s="43"/>
      <c r="K53" s="44"/>
      <c r="L53" s="44"/>
      <c r="M53" s="42"/>
      <c r="N53" s="9"/>
    </row>
    <row r="54" spans="1:14" ht="135" customHeight="1" x14ac:dyDescent="0.25">
      <c r="A54" s="5">
        <v>47</v>
      </c>
      <c r="B54" s="5" t="s">
        <v>107</v>
      </c>
      <c r="C54" s="5" t="s">
        <v>108</v>
      </c>
      <c r="D54" s="5">
        <v>1</v>
      </c>
      <c r="E54" s="5" t="s">
        <v>23</v>
      </c>
      <c r="F54" s="7">
        <v>265</v>
      </c>
      <c r="G54" s="7"/>
      <c r="H54" s="7">
        <f>ROUND(265-265*M4,2)</f>
        <v>265</v>
      </c>
      <c r="I54" s="7">
        <v>424</v>
      </c>
      <c r="J54" s="7">
        <v>594</v>
      </c>
      <c r="K54" s="45"/>
      <c r="L54" s="6"/>
      <c r="M54" s="5">
        <f>ROUND(L54*H54,2)</f>
        <v>0</v>
      </c>
      <c r="N54" s="9" t="str">
        <f>IF(AND($D$54&gt;0,$L$54&gt;0),IF(ROUNDDOWN($L$54/$D$54,0)&lt;&gt;$L$54/$D$54,"Не кратно",""),"")</f>
        <v/>
      </c>
    </row>
    <row r="55" spans="1:14" ht="135" customHeight="1" x14ac:dyDescent="0.25">
      <c r="A55" s="11">
        <v>48</v>
      </c>
      <c r="B55" s="11" t="s">
        <v>109</v>
      </c>
      <c r="C55" s="11" t="s">
        <v>110</v>
      </c>
      <c r="D55" s="11">
        <v>1</v>
      </c>
      <c r="E55" s="11" t="s">
        <v>23</v>
      </c>
      <c r="F55" s="12">
        <v>265</v>
      </c>
      <c r="G55" s="12"/>
      <c r="H55" s="12">
        <f>ROUND(265-265*M4,2)</f>
        <v>265</v>
      </c>
      <c r="I55" s="12">
        <v>424</v>
      </c>
      <c r="J55" s="12">
        <v>594</v>
      </c>
      <c r="K55" s="45"/>
      <c r="L55" s="13"/>
      <c r="M55" s="11">
        <f>ROUND(L55*H55,2)</f>
        <v>0</v>
      </c>
      <c r="N55" s="9" t="str">
        <f>IF(AND($D$55&gt;0,$L$55&gt;0),IF(ROUNDDOWN($L$55/$D$55,0)&lt;&gt;$L$55/$D$55,"Не кратно",""),"")</f>
        <v/>
      </c>
    </row>
    <row r="56" spans="1:14" ht="6" customHeight="1" x14ac:dyDescent="0.25">
      <c r="A56" s="42"/>
      <c r="B56" s="42"/>
      <c r="C56" s="42"/>
      <c r="D56" s="42"/>
      <c r="E56" s="42"/>
      <c r="F56" s="43"/>
      <c r="G56" s="43"/>
      <c r="H56" s="43"/>
      <c r="I56" s="43"/>
      <c r="J56" s="43"/>
      <c r="K56" s="44"/>
      <c r="L56" s="44"/>
      <c r="M56" s="42"/>
      <c r="N56" s="9"/>
    </row>
    <row r="57" spans="1:14" x14ac:dyDescent="0.25">
      <c r="A57" s="11">
        <v>49</v>
      </c>
      <c r="B57" s="11" t="s">
        <v>111</v>
      </c>
      <c r="C57" s="11" t="s">
        <v>112</v>
      </c>
      <c r="D57" s="11">
        <v>1</v>
      </c>
      <c r="E57" s="14" t="s">
        <v>38</v>
      </c>
      <c r="F57" s="12">
        <v>265</v>
      </c>
      <c r="G57" s="12"/>
      <c r="H57" s="12">
        <f>ROUND(265-265*M4,2)</f>
        <v>265</v>
      </c>
      <c r="I57" s="12">
        <v>424</v>
      </c>
      <c r="J57" s="12">
        <v>594</v>
      </c>
      <c r="K57" s="10"/>
      <c r="L57" s="13"/>
      <c r="M57" s="11">
        <f>ROUND(L57*H57,2)</f>
        <v>0</v>
      </c>
      <c r="N57" s="9" t="str">
        <f>IF(AND($D$57&gt;0,$L$57&gt;0),IF(ROUNDDOWN($L$57/$D$57,0)&lt;&gt;$L$57/$D$57,"Не кратно",""),"")</f>
        <v/>
      </c>
    </row>
    <row r="58" spans="1:14" x14ac:dyDescent="0.25">
      <c r="A58" s="5">
        <v>50</v>
      </c>
      <c r="B58" s="5" t="s">
        <v>113</v>
      </c>
      <c r="C58" s="5" t="s">
        <v>114</v>
      </c>
      <c r="D58" s="11">
        <v>1</v>
      </c>
      <c r="E58" s="15" t="s">
        <v>38</v>
      </c>
      <c r="F58" s="7">
        <v>265</v>
      </c>
      <c r="G58" s="7"/>
      <c r="H58" s="7">
        <f>ROUND(265-265*M4,2)</f>
        <v>265</v>
      </c>
      <c r="I58" s="7">
        <v>424</v>
      </c>
      <c r="J58" s="7">
        <v>594</v>
      </c>
      <c r="K58" s="10"/>
      <c r="L58" s="6"/>
      <c r="M58" s="5">
        <f>ROUND(L58*H58,2)</f>
        <v>0</v>
      </c>
      <c r="N58" s="9" t="str">
        <f>IF(AND($D$58&gt;0,$L$58&gt;0),IF(ROUNDDOWN($L$58/$D$58,0)&lt;&gt;$L$58/$D$58,"Не кратно",""),"")</f>
        <v/>
      </c>
    </row>
    <row r="59" spans="1:14" x14ac:dyDescent="0.25">
      <c r="A59" s="11">
        <v>51</v>
      </c>
      <c r="B59" s="11" t="s">
        <v>115</v>
      </c>
      <c r="C59" s="11" t="s">
        <v>116</v>
      </c>
      <c r="D59" s="11">
        <v>1</v>
      </c>
      <c r="E59" s="14" t="s">
        <v>38</v>
      </c>
      <c r="F59" s="12">
        <v>265</v>
      </c>
      <c r="G59" s="12"/>
      <c r="H59" s="12">
        <f>ROUND(265-265*M4,2)</f>
        <v>265</v>
      </c>
      <c r="I59" s="12">
        <v>424</v>
      </c>
      <c r="J59" s="12">
        <v>594</v>
      </c>
      <c r="K59" s="10"/>
      <c r="L59" s="13"/>
      <c r="M59" s="11">
        <f>ROUND(L59*H59,2)</f>
        <v>0</v>
      </c>
      <c r="N59" s="9" t="str">
        <f>IF(AND($D$59&gt;0,$L$59&gt;0),IF(ROUNDDOWN($L$59/$D$59,0)&lt;&gt;$L$59/$D$59,"Не кратно",""),"")</f>
        <v/>
      </c>
    </row>
    <row r="60" spans="1:14" x14ac:dyDescent="0.25">
      <c r="A60" s="5">
        <v>52</v>
      </c>
      <c r="B60" s="5" t="s">
        <v>117</v>
      </c>
      <c r="C60" s="5" t="s">
        <v>118</v>
      </c>
      <c r="D60" s="11">
        <v>1</v>
      </c>
      <c r="E60" s="15" t="s">
        <v>38</v>
      </c>
      <c r="F60" s="7">
        <v>265</v>
      </c>
      <c r="G60" s="7"/>
      <c r="H60" s="7">
        <f>ROUND(265-265*M4,2)</f>
        <v>265</v>
      </c>
      <c r="I60" s="7">
        <v>424</v>
      </c>
      <c r="J60" s="7">
        <v>594</v>
      </c>
      <c r="K60" s="10"/>
      <c r="L60" s="6"/>
      <c r="M60" s="5">
        <f>ROUND(L60*H60,2)</f>
        <v>0</v>
      </c>
      <c r="N60" s="9" t="str">
        <f>IF(AND($D$60&gt;0,$L$60&gt;0),IF(ROUNDDOWN($L$60/$D$60,0)&lt;&gt;$L$60/$D$60,"Не кратно",""),"")</f>
        <v/>
      </c>
    </row>
    <row r="61" spans="1:14" x14ac:dyDescent="0.25">
      <c r="A61" s="11">
        <v>53</v>
      </c>
      <c r="B61" s="11" t="s">
        <v>119</v>
      </c>
      <c r="C61" s="11" t="s">
        <v>120</v>
      </c>
      <c r="D61" s="11">
        <v>1</v>
      </c>
      <c r="E61" s="14" t="s">
        <v>38</v>
      </c>
      <c r="F61" s="12">
        <v>265</v>
      </c>
      <c r="G61" s="12"/>
      <c r="H61" s="12">
        <f>ROUND(265-265*M4,2)</f>
        <v>265</v>
      </c>
      <c r="I61" s="12">
        <v>424</v>
      </c>
      <c r="J61" s="12">
        <v>594</v>
      </c>
      <c r="K61" s="10"/>
      <c r="L61" s="13"/>
      <c r="M61" s="11">
        <f>ROUND(L61*H61,2)</f>
        <v>0</v>
      </c>
      <c r="N61" s="9" t="str">
        <f>IF(AND($D$61&gt;0,$L$61&gt;0),IF(ROUNDDOWN($L$61/$D$61,0)&lt;&gt;$L$61/$D$61,"Не кратно",""),"")</f>
        <v/>
      </c>
    </row>
    <row r="62" spans="1:14" ht="6" customHeight="1" x14ac:dyDescent="0.25">
      <c r="A62" s="42"/>
      <c r="B62" s="42"/>
      <c r="C62" s="42"/>
      <c r="D62" s="42"/>
      <c r="E62" s="42"/>
      <c r="F62" s="43"/>
      <c r="G62" s="43"/>
      <c r="H62" s="43"/>
      <c r="I62" s="43"/>
      <c r="J62" s="43"/>
      <c r="K62" s="44"/>
      <c r="L62" s="44"/>
      <c r="M62" s="42"/>
      <c r="N62" s="9"/>
    </row>
    <row r="63" spans="1:14" ht="54" customHeight="1" x14ac:dyDescent="0.25">
      <c r="A63" s="11">
        <v>54</v>
      </c>
      <c r="B63" s="11" t="s">
        <v>121</v>
      </c>
      <c r="C63" s="11" t="s">
        <v>122</v>
      </c>
      <c r="D63" s="11">
        <v>1</v>
      </c>
      <c r="E63" s="14" t="s">
        <v>38</v>
      </c>
      <c r="F63" s="12">
        <v>260</v>
      </c>
      <c r="G63" s="12"/>
      <c r="H63" s="12">
        <f>ROUND(260-260*M4,2)</f>
        <v>260</v>
      </c>
      <c r="I63" s="12">
        <v>416</v>
      </c>
      <c r="J63" s="12">
        <v>582</v>
      </c>
      <c r="K63" s="45"/>
      <c r="L63" s="13"/>
      <c r="M63" s="11">
        <f>ROUND(L63*H63,2)</f>
        <v>0</v>
      </c>
      <c r="N63" s="9" t="str">
        <f>IF(AND($D$63&gt;0,$L$63&gt;0),IF(ROUNDDOWN($L$63/$D$63,0)&lt;&gt;$L$63/$D$63,"Не кратно",""),"")</f>
        <v/>
      </c>
    </row>
    <row r="64" spans="1:14" ht="54" customHeight="1" x14ac:dyDescent="0.25">
      <c r="A64" s="5">
        <v>55</v>
      </c>
      <c r="B64" s="5" t="s">
        <v>123</v>
      </c>
      <c r="C64" s="5" t="s">
        <v>124</v>
      </c>
      <c r="D64" s="11">
        <v>1</v>
      </c>
      <c r="E64" s="5" t="s">
        <v>23</v>
      </c>
      <c r="F64" s="7">
        <v>260</v>
      </c>
      <c r="G64" s="7"/>
      <c r="H64" s="7">
        <f>ROUND(260-260*M4,2)</f>
        <v>260</v>
      </c>
      <c r="I64" s="7">
        <v>416</v>
      </c>
      <c r="J64" s="7">
        <v>582</v>
      </c>
      <c r="K64" s="45"/>
      <c r="L64" s="6"/>
      <c r="M64" s="5">
        <f>ROUND(L64*H64,2)</f>
        <v>0</v>
      </c>
      <c r="N64" s="9" t="str">
        <f>IF(AND($D$64&gt;0,$L$64&gt;0),IF(ROUNDDOWN($L$64/$D$64,0)&lt;&gt;$L$64/$D$64,"Не кратно",""),"")</f>
        <v/>
      </c>
    </row>
    <row r="65" spans="1:14" ht="54" customHeight="1" x14ac:dyDescent="0.25">
      <c r="A65" s="11">
        <v>56</v>
      </c>
      <c r="B65" s="11" t="s">
        <v>125</v>
      </c>
      <c r="C65" s="11" t="s">
        <v>126</v>
      </c>
      <c r="D65" s="11">
        <v>1</v>
      </c>
      <c r="E65" s="11" t="s">
        <v>23</v>
      </c>
      <c r="F65" s="12">
        <v>260</v>
      </c>
      <c r="G65" s="12"/>
      <c r="H65" s="12">
        <f>ROUND(260-260*M4,2)</f>
        <v>260</v>
      </c>
      <c r="I65" s="12">
        <v>416</v>
      </c>
      <c r="J65" s="12">
        <v>582</v>
      </c>
      <c r="K65" s="45"/>
      <c r="L65" s="13"/>
      <c r="M65" s="11">
        <f>ROUND(L65*H65,2)</f>
        <v>0</v>
      </c>
      <c r="N65" s="9" t="str">
        <f>IF(AND($D$65&gt;0,$L$65&gt;0),IF(ROUNDDOWN($L$65/$D$65,0)&lt;&gt;$L$65/$D$65,"Не кратно",""),"")</f>
        <v/>
      </c>
    </row>
    <row r="66" spans="1:14" ht="54" customHeight="1" x14ac:dyDescent="0.25">
      <c r="A66" s="5">
        <v>57</v>
      </c>
      <c r="B66" s="5" t="s">
        <v>127</v>
      </c>
      <c r="C66" s="5" t="s">
        <v>128</v>
      </c>
      <c r="D66" s="11">
        <v>1</v>
      </c>
      <c r="E66" s="5" t="s">
        <v>23</v>
      </c>
      <c r="F66" s="7">
        <v>260</v>
      </c>
      <c r="G66" s="7"/>
      <c r="H66" s="7">
        <f>ROUND(260-260*M4,2)</f>
        <v>260</v>
      </c>
      <c r="I66" s="7">
        <v>416</v>
      </c>
      <c r="J66" s="7">
        <v>582</v>
      </c>
      <c r="K66" s="45"/>
      <c r="L66" s="6"/>
      <c r="M66" s="5">
        <f>ROUND(L66*H66,2)</f>
        <v>0</v>
      </c>
      <c r="N66" s="9" t="str">
        <f>IF(AND($D$66&gt;0,$L$66&gt;0),IF(ROUNDDOWN($L$66/$D$66,0)&lt;&gt;$L$66/$D$66,"Не кратно",""),"")</f>
        <v/>
      </c>
    </row>
    <row r="67" spans="1:14" ht="54" customHeight="1" x14ac:dyDescent="0.25">
      <c r="A67" s="11">
        <v>58</v>
      </c>
      <c r="B67" s="11" t="s">
        <v>129</v>
      </c>
      <c r="C67" s="11" t="s">
        <v>130</v>
      </c>
      <c r="D67" s="11">
        <v>1</v>
      </c>
      <c r="E67" s="11" t="s">
        <v>23</v>
      </c>
      <c r="F67" s="12">
        <v>260</v>
      </c>
      <c r="G67" s="12"/>
      <c r="H67" s="12">
        <f>ROUND(260-260*M4,2)</f>
        <v>260</v>
      </c>
      <c r="I67" s="12">
        <v>416</v>
      </c>
      <c r="J67" s="12">
        <v>582</v>
      </c>
      <c r="K67" s="45"/>
      <c r="L67" s="13"/>
      <c r="M67" s="11">
        <f>ROUND(L67*H67,2)</f>
        <v>0</v>
      </c>
      <c r="N67" s="9" t="str">
        <f>IF(AND($D$67&gt;0,$L$67&gt;0),IF(ROUNDDOWN($L$67/$D$67,0)&lt;&gt;$L$67/$D$67,"Не кратно",""),"")</f>
        <v/>
      </c>
    </row>
    <row r="68" spans="1:14" ht="6" customHeight="1" x14ac:dyDescent="0.25">
      <c r="A68" s="42"/>
      <c r="B68" s="42"/>
      <c r="C68" s="42"/>
      <c r="D68" s="42"/>
      <c r="E68" s="42"/>
      <c r="F68" s="43"/>
      <c r="G68" s="43"/>
      <c r="H68" s="43"/>
      <c r="I68" s="43"/>
      <c r="J68" s="43"/>
      <c r="K68" s="44"/>
      <c r="L68" s="44"/>
      <c r="M68" s="42"/>
      <c r="N68" s="9"/>
    </row>
    <row r="69" spans="1:14" x14ac:dyDescent="0.25">
      <c r="A69" s="11">
        <v>59</v>
      </c>
      <c r="B69" s="11" t="s">
        <v>131</v>
      </c>
      <c r="C69" s="11" t="s">
        <v>132</v>
      </c>
      <c r="D69" s="11">
        <v>1</v>
      </c>
      <c r="E69" s="14" t="s">
        <v>38</v>
      </c>
      <c r="F69" s="12">
        <v>265</v>
      </c>
      <c r="G69" s="12"/>
      <c r="H69" s="12">
        <f>ROUND(265-265*M4,2)</f>
        <v>265</v>
      </c>
      <c r="I69" s="12">
        <v>424</v>
      </c>
      <c r="J69" s="12">
        <v>594</v>
      </c>
      <c r="K69" s="10"/>
      <c r="L69" s="13"/>
      <c r="M69" s="11">
        <f>ROUND(L69*H69,2)</f>
        <v>0</v>
      </c>
      <c r="N69" s="9" t="str">
        <f>IF(AND($D$69&gt;0,$L$69&gt;0),IF(ROUNDDOWN($L$69/$D$69,0)&lt;&gt;$L$69/$D$69,"Не кратно",""),"")</f>
        <v/>
      </c>
    </row>
    <row r="70" spans="1:14" ht="6" customHeight="1" x14ac:dyDescent="0.25">
      <c r="A70" s="42"/>
      <c r="B70" s="42"/>
      <c r="C70" s="42"/>
      <c r="D70" s="42"/>
      <c r="E70" s="42"/>
      <c r="F70" s="43"/>
      <c r="G70" s="43"/>
      <c r="H70" s="43"/>
      <c r="I70" s="43"/>
      <c r="J70" s="43"/>
      <c r="K70" s="44"/>
      <c r="L70" s="44"/>
      <c r="M70" s="42"/>
      <c r="N70" s="9"/>
    </row>
    <row r="71" spans="1:14" ht="135" customHeight="1" x14ac:dyDescent="0.25">
      <c r="A71" s="11">
        <v>60</v>
      </c>
      <c r="B71" s="11" t="s">
        <v>133</v>
      </c>
      <c r="C71" s="11" t="s">
        <v>134</v>
      </c>
      <c r="D71" s="11">
        <v>1</v>
      </c>
      <c r="E71" s="11" t="s">
        <v>23</v>
      </c>
      <c r="F71" s="12">
        <v>265</v>
      </c>
      <c r="G71" s="12"/>
      <c r="H71" s="12">
        <f>ROUND(265-265*M4,2)</f>
        <v>265</v>
      </c>
      <c r="I71" s="12">
        <v>424</v>
      </c>
      <c r="J71" s="12">
        <v>594</v>
      </c>
      <c r="K71" s="45"/>
      <c r="L71" s="13"/>
      <c r="M71" s="11">
        <f>ROUND(L71*H71,2)</f>
        <v>0</v>
      </c>
      <c r="N71" s="9" t="str">
        <f>IF(AND($D$71&gt;0,$L$71&gt;0),IF(ROUNDDOWN($L$71/$D$71,0)&lt;&gt;$L$71/$D$71,"Не кратно",""),"")</f>
        <v/>
      </c>
    </row>
    <row r="72" spans="1:14" ht="135" customHeight="1" x14ac:dyDescent="0.25">
      <c r="A72" s="5">
        <v>61</v>
      </c>
      <c r="B72" s="5" t="s">
        <v>135</v>
      </c>
      <c r="C72" s="5" t="s">
        <v>136</v>
      </c>
      <c r="D72" s="5">
        <v>1</v>
      </c>
      <c r="E72" s="5" t="s">
        <v>23</v>
      </c>
      <c r="F72" s="7">
        <v>265</v>
      </c>
      <c r="G72" s="7"/>
      <c r="H72" s="7">
        <f>ROUND(265-265*M4,2)</f>
        <v>265</v>
      </c>
      <c r="I72" s="7">
        <v>424</v>
      </c>
      <c r="J72" s="7">
        <v>594</v>
      </c>
      <c r="K72" s="45"/>
      <c r="L72" s="6"/>
      <c r="M72" s="5">
        <f>ROUND(L72*H72,2)</f>
        <v>0</v>
      </c>
      <c r="N72" s="9" t="str">
        <f>IF(AND($D$72&gt;0,$L$72&gt;0),IF(ROUNDDOWN($L$72/$D$72,0)&lt;&gt;$L$72/$D$72,"Не кратно",""),"")</f>
        <v/>
      </c>
    </row>
    <row r="73" spans="1:14" ht="6" customHeight="1" x14ac:dyDescent="0.25">
      <c r="A73" s="42"/>
      <c r="B73" s="42"/>
      <c r="C73" s="42"/>
      <c r="D73" s="42"/>
      <c r="E73" s="42"/>
      <c r="F73" s="43"/>
      <c r="G73" s="43"/>
      <c r="H73" s="43"/>
      <c r="I73" s="43"/>
      <c r="J73" s="43"/>
      <c r="K73" s="44"/>
      <c r="L73" s="44"/>
      <c r="M73" s="42"/>
      <c r="N73" s="9"/>
    </row>
    <row r="74" spans="1:14" x14ac:dyDescent="0.25">
      <c r="A74" s="5">
        <v>62</v>
      </c>
      <c r="B74" s="5" t="s">
        <v>137</v>
      </c>
      <c r="C74" s="5" t="s">
        <v>138</v>
      </c>
      <c r="D74" s="5">
        <v>1</v>
      </c>
      <c r="E74" s="15" t="s">
        <v>38</v>
      </c>
      <c r="F74" s="7">
        <v>265</v>
      </c>
      <c r="G74" s="7"/>
      <c r="H74" s="7">
        <f>ROUND(265-265*M4,2)</f>
        <v>265</v>
      </c>
      <c r="I74" s="7">
        <v>424</v>
      </c>
      <c r="J74" s="7">
        <v>594</v>
      </c>
      <c r="K74" s="10"/>
      <c r="L74" s="6"/>
      <c r="M74" s="5">
        <f>ROUND(L74*H74,2)</f>
        <v>0</v>
      </c>
      <c r="N74" s="9" t="str">
        <f>IF(AND($D$74&gt;0,$L$74&gt;0),IF(ROUNDDOWN($L$74/$D$74,0)&lt;&gt;$L$74/$D$74,"Не кратно",""),"")</f>
        <v/>
      </c>
    </row>
    <row r="75" spans="1:14" x14ac:dyDescent="0.25">
      <c r="A75" s="11">
        <v>63</v>
      </c>
      <c r="B75" s="11" t="s">
        <v>139</v>
      </c>
      <c r="C75" s="11" t="s">
        <v>140</v>
      </c>
      <c r="D75" s="5">
        <v>1</v>
      </c>
      <c r="E75" s="14" t="s">
        <v>38</v>
      </c>
      <c r="F75" s="12">
        <v>265</v>
      </c>
      <c r="G75" s="12"/>
      <c r="H75" s="12">
        <f>ROUND(265-265*M4,2)</f>
        <v>265</v>
      </c>
      <c r="I75" s="12">
        <v>424</v>
      </c>
      <c r="J75" s="12">
        <v>594</v>
      </c>
      <c r="K75" s="10"/>
      <c r="L75" s="13"/>
      <c r="M75" s="11">
        <f>ROUND(L75*H75,2)</f>
        <v>0</v>
      </c>
      <c r="N75" s="9" t="str">
        <f>IF(AND($D$75&gt;0,$L$75&gt;0),IF(ROUNDDOWN($L$75/$D$75,0)&lt;&gt;$L$75/$D$75,"Не кратно",""),"")</f>
        <v/>
      </c>
    </row>
    <row r="76" spans="1:14" x14ac:dyDescent="0.25">
      <c r="A76" s="5">
        <v>64</v>
      </c>
      <c r="B76" s="5" t="s">
        <v>141</v>
      </c>
      <c r="C76" s="5" t="s">
        <v>142</v>
      </c>
      <c r="D76" s="5">
        <v>1</v>
      </c>
      <c r="E76" s="15" t="s">
        <v>38</v>
      </c>
      <c r="F76" s="7">
        <v>265</v>
      </c>
      <c r="G76" s="7"/>
      <c r="H76" s="7">
        <f>ROUND(265-265*M4,2)</f>
        <v>265</v>
      </c>
      <c r="I76" s="7">
        <v>424</v>
      </c>
      <c r="J76" s="7">
        <v>594</v>
      </c>
      <c r="K76" s="10"/>
      <c r="L76" s="6"/>
      <c r="M76" s="5">
        <f>ROUND(L76*H76,2)</f>
        <v>0</v>
      </c>
      <c r="N76" s="9" t="str">
        <f>IF(AND($D$76&gt;0,$L$76&gt;0),IF(ROUNDDOWN($L$76/$D$76,0)&lt;&gt;$L$76/$D$76,"Не кратно",""),"")</f>
        <v/>
      </c>
    </row>
    <row r="77" spans="1:14" x14ac:dyDescent="0.25">
      <c r="A77" s="11">
        <v>65</v>
      </c>
      <c r="B77" s="11" t="s">
        <v>143</v>
      </c>
      <c r="C77" s="11" t="s">
        <v>144</v>
      </c>
      <c r="D77" s="5">
        <v>1</v>
      </c>
      <c r="E77" s="14" t="s">
        <v>38</v>
      </c>
      <c r="F77" s="12">
        <v>265</v>
      </c>
      <c r="G77" s="12"/>
      <c r="H77" s="12">
        <f>ROUND(265-265*M4,2)</f>
        <v>265</v>
      </c>
      <c r="I77" s="12">
        <v>424</v>
      </c>
      <c r="J77" s="12">
        <v>594</v>
      </c>
      <c r="K77" s="10"/>
      <c r="L77" s="13"/>
      <c r="M77" s="11">
        <f>ROUND(L77*H77,2)</f>
        <v>0</v>
      </c>
      <c r="N77" s="9" t="str">
        <f>IF(AND($D$77&gt;0,$L$77&gt;0),IF(ROUNDDOWN($L$77/$D$77,0)&lt;&gt;$L$77/$D$77,"Не кратно",""),"")</f>
        <v/>
      </c>
    </row>
    <row r="78" spans="1:14" x14ac:dyDescent="0.25">
      <c r="A78" s="5">
        <v>66</v>
      </c>
      <c r="B78" s="5" t="s">
        <v>145</v>
      </c>
      <c r="C78" s="5" t="s">
        <v>146</v>
      </c>
      <c r="D78" s="5">
        <v>1</v>
      </c>
      <c r="E78" s="15" t="s">
        <v>38</v>
      </c>
      <c r="F78" s="7">
        <v>265</v>
      </c>
      <c r="G78" s="7"/>
      <c r="H78" s="7">
        <f>ROUND(265-265*M4,2)</f>
        <v>265</v>
      </c>
      <c r="I78" s="7">
        <v>424</v>
      </c>
      <c r="J78" s="7">
        <v>594</v>
      </c>
      <c r="K78" s="10"/>
      <c r="L78" s="6"/>
      <c r="M78" s="5">
        <f>ROUND(L78*H78,2)</f>
        <v>0</v>
      </c>
      <c r="N78" s="9" t="str">
        <f>IF(AND($D$78&gt;0,$L$78&gt;0),IF(ROUNDDOWN($L$78/$D$78,0)&lt;&gt;$L$78/$D$78,"Не кратно",""),"")</f>
        <v/>
      </c>
    </row>
    <row r="79" spans="1:14" ht="6" customHeight="1" x14ac:dyDescent="0.25">
      <c r="A79" s="42"/>
      <c r="B79" s="42"/>
      <c r="C79" s="42"/>
      <c r="D79" s="42"/>
      <c r="E79" s="42"/>
      <c r="F79" s="43"/>
      <c r="G79" s="43"/>
      <c r="H79" s="43"/>
      <c r="I79" s="43"/>
      <c r="J79" s="43"/>
      <c r="K79" s="44"/>
      <c r="L79" s="44"/>
      <c r="M79" s="42"/>
      <c r="N79" s="9"/>
    </row>
    <row r="80" spans="1:14" ht="13.5" customHeight="1" x14ac:dyDescent="0.25">
      <c r="A80" s="16"/>
      <c r="B80" s="5" t="s">
        <v>218</v>
      </c>
      <c r="C80" s="47" t="s">
        <v>226</v>
      </c>
      <c r="D80" s="5">
        <v>1</v>
      </c>
      <c r="E80" s="16"/>
      <c r="F80" s="7">
        <v>255</v>
      </c>
      <c r="G80" s="7"/>
      <c r="H80" s="7">
        <f>ROUND(265-265*M4,2)</f>
        <v>265</v>
      </c>
      <c r="I80" s="7">
        <v>408</v>
      </c>
      <c r="J80" s="7">
        <v>571</v>
      </c>
      <c r="K80" s="17"/>
      <c r="L80" s="6"/>
      <c r="M80" s="5">
        <f>ROUND(L80*H80,2)</f>
        <v>0</v>
      </c>
      <c r="N80" s="9"/>
    </row>
    <row r="81" spans="1:14" ht="13.5" customHeight="1" x14ac:dyDescent="0.25">
      <c r="A81" s="16"/>
      <c r="B81" s="11" t="s">
        <v>219</v>
      </c>
      <c r="C81" s="48" t="s">
        <v>227</v>
      </c>
      <c r="D81" s="5">
        <v>1</v>
      </c>
      <c r="E81" s="16"/>
      <c r="F81" s="7">
        <v>255</v>
      </c>
      <c r="G81" s="7"/>
      <c r="H81" s="7">
        <f>ROUND(265-265*M4,2)</f>
        <v>265</v>
      </c>
      <c r="I81" s="7">
        <v>408</v>
      </c>
      <c r="J81" s="7">
        <v>571</v>
      </c>
      <c r="K81" s="17"/>
      <c r="L81" s="6"/>
      <c r="M81" s="5">
        <f t="shared" ref="M81:M86" si="2">ROUND(L81*H81,2)</f>
        <v>0</v>
      </c>
      <c r="N81" s="9"/>
    </row>
    <row r="82" spans="1:14" ht="13.5" customHeight="1" x14ac:dyDescent="0.25">
      <c r="A82" s="16"/>
      <c r="B82" s="5" t="s">
        <v>220</v>
      </c>
      <c r="C82" s="47" t="s">
        <v>228</v>
      </c>
      <c r="D82" s="5">
        <v>1</v>
      </c>
      <c r="E82" s="16"/>
      <c r="F82" s="7">
        <v>255</v>
      </c>
      <c r="G82" s="7"/>
      <c r="H82" s="7">
        <f>ROUND(265-265*M4,2)</f>
        <v>265</v>
      </c>
      <c r="I82" s="7">
        <v>408</v>
      </c>
      <c r="J82" s="7">
        <v>571</v>
      </c>
      <c r="K82" s="17"/>
      <c r="L82" s="6"/>
      <c r="M82" s="5">
        <f t="shared" si="2"/>
        <v>0</v>
      </c>
      <c r="N82" s="9"/>
    </row>
    <row r="83" spans="1:14" ht="13.5" customHeight="1" x14ac:dyDescent="0.25">
      <c r="A83" s="16"/>
      <c r="B83" s="5" t="s">
        <v>221</v>
      </c>
      <c r="C83" s="47" t="s">
        <v>229</v>
      </c>
      <c r="D83" s="5">
        <v>1</v>
      </c>
      <c r="E83" s="16"/>
      <c r="F83" s="7">
        <v>255</v>
      </c>
      <c r="G83" s="7"/>
      <c r="H83" s="7">
        <f>ROUND(265-265*M4,2)</f>
        <v>265</v>
      </c>
      <c r="I83" s="7">
        <v>408</v>
      </c>
      <c r="J83" s="7">
        <v>571</v>
      </c>
      <c r="K83" s="17"/>
      <c r="L83" s="6"/>
      <c r="M83" s="5">
        <f t="shared" si="2"/>
        <v>0</v>
      </c>
      <c r="N83" s="9"/>
    </row>
    <row r="84" spans="1:14" ht="13.5" customHeight="1" x14ac:dyDescent="0.25">
      <c r="A84" s="18"/>
      <c r="B84" s="11" t="s">
        <v>222</v>
      </c>
      <c r="C84" s="48" t="s">
        <v>230</v>
      </c>
      <c r="D84" s="5">
        <v>1</v>
      </c>
      <c r="E84" s="18"/>
      <c r="F84" s="7">
        <v>255</v>
      </c>
      <c r="G84" s="7"/>
      <c r="H84" s="7">
        <f>ROUND(265-265*M4,2)</f>
        <v>265</v>
      </c>
      <c r="I84" s="7">
        <v>408</v>
      </c>
      <c r="J84" s="7">
        <v>571</v>
      </c>
      <c r="K84" s="19"/>
      <c r="L84" s="6"/>
      <c r="M84" s="5">
        <f t="shared" si="2"/>
        <v>0</v>
      </c>
      <c r="N84" s="9"/>
    </row>
    <row r="85" spans="1:14" ht="13.5" customHeight="1" x14ac:dyDescent="0.25">
      <c r="A85" s="18"/>
      <c r="B85" s="11" t="s">
        <v>223</v>
      </c>
      <c r="C85" s="48" t="s">
        <v>231</v>
      </c>
      <c r="D85" s="5">
        <v>1</v>
      </c>
      <c r="E85" s="18"/>
      <c r="F85" s="7">
        <v>255</v>
      </c>
      <c r="G85" s="7"/>
      <c r="H85" s="7">
        <f>ROUND(265-265*M4,2)</f>
        <v>265</v>
      </c>
      <c r="I85" s="7">
        <v>408</v>
      </c>
      <c r="J85" s="7">
        <v>571</v>
      </c>
      <c r="K85" s="19"/>
      <c r="L85" s="6"/>
      <c r="M85" s="5">
        <f t="shared" si="2"/>
        <v>0</v>
      </c>
      <c r="N85" s="9"/>
    </row>
    <row r="86" spans="1:14" ht="13.5" customHeight="1" x14ac:dyDescent="0.25">
      <c r="A86" s="16"/>
      <c r="B86" s="5" t="s">
        <v>224</v>
      </c>
      <c r="C86" s="5" t="s">
        <v>225</v>
      </c>
      <c r="D86" s="5">
        <v>1</v>
      </c>
      <c r="E86" s="16"/>
      <c r="F86" s="7">
        <v>255</v>
      </c>
      <c r="G86" s="7"/>
      <c r="H86" s="7">
        <f>ROUND(265-265*M4,2)</f>
        <v>265</v>
      </c>
      <c r="I86" s="7">
        <v>408</v>
      </c>
      <c r="J86" s="7">
        <v>571</v>
      </c>
      <c r="K86" s="17"/>
      <c r="L86" s="6"/>
      <c r="M86" s="5">
        <f t="shared" si="2"/>
        <v>0</v>
      </c>
      <c r="N86" s="9"/>
    </row>
    <row r="87" spans="1:14" ht="15" customHeight="1" x14ac:dyDescent="0.25">
      <c r="A87" s="5">
        <v>67</v>
      </c>
      <c r="B87" s="5" t="s">
        <v>147</v>
      </c>
      <c r="C87" s="5" t="s">
        <v>148</v>
      </c>
      <c r="D87" s="5">
        <v>1</v>
      </c>
      <c r="E87" s="5">
        <v>6</v>
      </c>
      <c r="F87" s="7">
        <v>255</v>
      </c>
      <c r="G87" s="7"/>
      <c r="H87" s="7">
        <f>ROUND(255-255*M4,2)</f>
        <v>255</v>
      </c>
      <c r="I87" s="7">
        <v>408</v>
      </c>
      <c r="J87" s="7">
        <v>571</v>
      </c>
      <c r="K87" s="45"/>
      <c r="L87" s="6"/>
      <c r="M87" s="5">
        <f t="shared" ref="M87:M111" si="3">ROUND(L87*H87,2)</f>
        <v>0</v>
      </c>
      <c r="N87" s="9" t="str">
        <f>IF(AND($D$87&gt;0,$L$87&gt;0),IF(ROUNDDOWN($L$87/$D$87,0)&lt;&gt;$L$87/$D$87,"Не кратно",""),"")</f>
        <v/>
      </c>
    </row>
    <row r="88" spans="1:14" ht="15" customHeight="1" x14ac:dyDescent="0.25">
      <c r="A88" s="11">
        <v>68</v>
      </c>
      <c r="B88" s="11" t="s">
        <v>149</v>
      </c>
      <c r="C88" s="11" t="s">
        <v>150</v>
      </c>
      <c r="D88" s="5">
        <v>1</v>
      </c>
      <c r="E88" s="11">
        <v>4</v>
      </c>
      <c r="F88" s="12">
        <v>255</v>
      </c>
      <c r="G88" s="12"/>
      <c r="H88" s="12">
        <f>ROUND(255-255*M4,2)</f>
        <v>255</v>
      </c>
      <c r="I88" s="12">
        <v>408</v>
      </c>
      <c r="J88" s="12">
        <v>571</v>
      </c>
      <c r="K88" s="45"/>
      <c r="L88" s="13"/>
      <c r="M88" s="11">
        <f t="shared" si="3"/>
        <v>0</v>
      </c>
      <c r="N88" s="9" t="str">
        <f>IF(AND($D$88&gt;0,$L$88&gt;0),IF(ROUNDDOWN($L$88/$D$88,0)&lt;&gt;$L$88/$D$88,"Не кратно",""),"")</f>
        <v/>
      </c>
    </row>
    <row r="89" spans="1:14" ht="15" customHeight="1" x14ac:dyDescent="0.25">
      <c r="A89" s="5">
        <v>69</v>
      </c>
      <c r="B89" s="5" t="s">
        <v>151</v>
      </c>
      <c r="C89" s="5" t="s">
        <v>152</v>
      </c>
      <c r="D89" s="5">
        <v>1</v>
      </c>
      <c r="E89" s="5">
        <v>5</v>
      </c>
      <c r="F89" s="7">
        <v>255</v>
      </c>
      <c r="G89" s="7"/>
      <c r="H89" s="7">
        <f>ROUND(255-255*M4,2)</f>
        <v>255</v>
      </c>
      <c r="I89" s="7">
        <v>408</v>
      </c>
      <c r="J89" s="7">
        <v>571</v>
      </c>
      <c r="K89" s="45"/>
      <c r="L89" s="6"/>
      <c r="M89" s="5">
        <f t="shared" si="3"/>
        <v>0</v>
      </c>
      <c r="N89" s="9" t="str">
        <f>IF(AND($D$89&gt;0,$L$89&gt;0),IF(ROUNDDOWN($L$89/$D$89,0)&lt;&gt;$L$89/$D$89,"Не кратно",""),"")</f>
        <v/>
      </c>
    </row>
    <row r="90" spans="1:14" ht="15" customHeight="1" x14ac:dyDescent="0.25">
      <c r="A90" s="11">
        <v>70</v>
      </c>
      <c r="B90" s="11" t="s">
        <v>153</v>
      </c>
      <c r="C90" s="11" t="s">
        <v>154</v>
      </c>
      <c r="D90" s="5">
        <v>1</v>
      </c>
      <c r="E90" s="11">
        <v>6</v>
      </c>
      <c r="F90" s="12">
        <v>255</v>
      </c>
      <c r="G90" s="12"/>
      <c r="H90" s="12">
        <f>ROUND(255-255*M4,2)</f>
        <v>255</v>
      </c>
      <c r="I90" s="12">
        <v>408</v>
      </c>
      <c r="J90" s="12">
        <v>571</v>
      </c>
      <c r="K90" s="45"/>
      <c r="L90" s="13"/>
      <c r="M90" s="11">
        <f t="shared" si="3"/>
        <v>0</v>
      </c>
      <c r="N90" s="9" t="str">
        <f>IF(AND($D$90&gt;0,$L$90&gt;0),IF(ROUNDDOWN($L$90/$D$90,0)&lt;&gt;$L$90/$D$90,"Не кратно",""),"")</f>
        <v/>
      </c>
    </row>
    <row r="91" spans="1:14" ht="15" customHeight="1" x14ac:dyDescent="0.25">
      <c r="A91" s="5">
        <v>71</v>
      </c>
      <c r="B91" s="5" t="s">
        <v>155</v>
      </c>
      <c r="C91" s="5" t="s">
        <v>156</v>
      </c>
      <c r="D91" s="5">
        <v>1</v>
      </c>
      <c r="E91" s="5">
        <v>5</v>
      </c>
      <c r="F91" s="7">
        <v>255</v>
      </c>
      <c r="G91" s="7"/>
      <c r="H91" s="7">
        <f>ROUND(255-255*M4,2)</f>
        <v>255</v>
      </c>
      <c r="I91" s="7">
        <v>408</v>
      </c>
      <c r="J91" s="7">
        <v>571</v>
      </c>
      <c r="K91" s="45"/>
      <c r="L91" s="6"/>
      <c r="M91" s="5">
        <f t="shared" si="3"/>
        <v>0</v>
      </c>
      <c r="N91" s="9" t="str">
        <f>IF(AND($D$91&gt;0,$L$91&gt;0),IF(ROUNDDOWN($L$91/$D$91,0)&lt;&gt;$L$91/$D$91,"Не кратно",""),"")</f>
        <v/>
      </c>
    </row>
    <row r="92" spans="1:14" ht="15" customHeight="1" x14ac:dyDescent="0.25">
      <c r="A92" s="11">
        <v>72</v>
      </c>
      <c r="B92" s="11" t="s">
        <v>157</v>
      </c>
      <c r="C92" s="11" t="s">
        <v>158</v>
      </c>
      <c r="D92" s="5">
        <v>1</v>
      </c>
      <c r="E92" s="11">
        <v>5</v>
      </c>
      <c r="F92" s="12">
        <v>255</v>
      </c>
      <c r="G92" s="12"/>
      <c r="H92" s="12">
        <f>ROUND(255-255*M4,2)</f>
        <v>255</v>
      </c>
      <c r="I92" s="12">
        <v>408</v>
      </c>
      <c r="J92" s="12">
        <v>571</v>
      </c>
      <c r="K92" s="45"/>
      <c r="L92" s="13"/>
      <c r="M92" s="11">
        <f t="shared" si="3"/>
        <v>0</v>
      </c>
      <c r="N92" s="9" t="str">
        <f>IF(AND($D$92&gt;0,$L$92&gt;0),IF(ROUNDDOWN($L$92/$D$92,0)&lt;&gt;$L$92/$D$92,"Не кратно",""),"")</f>
        <v/>
      </c>
    </row>
    <row r="93" spans="1:14" ht="15" customHeight="1" x14ac:dyDescent="0.25">
      <c r="A93" s="5">
        <v>73</v>
      </c>
      <c r="B93" s="5" t="s">
        <v>159</v>
      </c>
      <c r="C93" s="5" t="s">
        <v>160</v>
      </c>
      <c r="D93" s="5">
        <v>1</v>
      </c>
      <c r="E93" s="5">
        <v>6</v>
      </c>
      <c r="F93" s="7">
        <v>255</v>
      </c>
      <c r="G93" s="7"/>
      <c r="H93" s="7">
        <f>ROUND(255-255*M4,2)</f>
        <v>255</v>
      </c>
      <c r="I93" s="7">
        <v>408</v>
      </c>
      <c r="J93" s="7">
        <v>571</v>
      </c>
      <c r="K93" s="45"/>
      <c r="L93" s="6"/>
      <c r="M93" s="5">
        <f t="shared" si="3"/>
        <v>0</v>
      </c>
      <c r="N93" s="9" t="str">
        <f>IF(AND($D$93&gt;0,$L$93&gt;0),IF(ROUNDDOWN($L$93/$D$93,0)&lt;&gt;$L$93/$D$93,"Не кратно",""),"")</f>
        <v/>
      </c>
    </row>
    <row r="94" spans="1:14" ht="15" customHeight="1" x14ac:dyDescent="0.25">
      <c r="A94" s="11">
        <v>74</v>
      </c>
      <c r="B94" s="11" t="s">
        <v>161</v>
      </c>
      <c r="C94" s="11" t="s">
        <v>162</v>
      </c>
      <c r="D94" s="5">
        <v>1</v>
      </c>
      <c r="E94" s="11">
        <v>6</v>
      </c>
      <c r="F94" s="12">
        <v>255</v>
      </c>
      <c r="G94" s="12"/>
      <c r="H94" s="12">
        <f>ROUND(255-255*M4,2)</f>
        <v>255</v>
      </c>
      <c r="I94" s="12">
        <v>408</v>
      </c>
      <c r="J94" s="12">
        <v>571</v>
      </c>
      <c r="K94" s="45"/>
      <c r="L94" s="13"/>
      <c r="M94" s="11">
        <f t="shared" si="3"/>
        <v>0</v>
      </c>
      <c r="N94" s="9" t="str">
        <f>IF(AND($D$94&gt;0,$L$94&gt;0),IF(ROUNDDOWN($L$94/$D$94,0)&lt;&gt;$L$94/$D$94,"Не кратно",""),"")</f>
        <v/>
      </c>
    </row>
    <row r="95" spans="1:14" ht="15" customHeight="1" x14ac:dyDescent="0.25">
      <c r="A95" s="5">
        <v>75</v>
      </c>
      <c r="B95" s="5" t="s">
        <v>163</v>
      </c>
      <c r="C95" s="5" t="s">
        <v>164</v>
      </c>
      <c r="D95" s="5">
        <v>1</v>
      </c>
      <c r="E95" s="5">
        <v>5</v>
      </c>
      <c r="F95" s="7">
        <v>255</v>
      </c>
      <c r="G95" s="7"/>
      <c r="H95" s="7">
        <f>ROUND(255-255*M4,2)</f>
        <v>255</v>
      </c>
      <c r="I95" s="7">
        <v>408</v>
      </c>
      <c r="J95" s="7">
        <v>571</v>
      </c>
      <c r="K95" s="45"/>
      <c r="L95" s="6"/>
      <c r="M95" s="5">
        <f t="shared" si="3"/>
        <v>0</v>
      </c>
      <c r="N95" s="9" t="str">
        <f>IF(AND($D$95&gt;0,$L$95&gt;0),IF(ROUNDDOWN($L$95/$D$95,0)&lt;&gt;$L$95/$D$95,"Не кратно",""),"")</f>
        <v/>
      </c>
    </row>
    <row r="96" spans="1:14" ht="15" customHeight="1" x14ac:dyDescent="0.25">
      <c r="A96" s="11">
        <v>76</v>
      </c>
      <c r="B96" s="11" t="s">
        <v>165</v>
      </c>
      <c r="C96" s="11" t="s">
        <v>166</v>
      </c>
      <c r="D96" s="5">
        <v>1</v>
      </c>
      <c r="E96" s="11">
        <v>4</v>
      </c>
      <c r="F96" s="12">
        <v>255</v>
      </c>
      <c r="G96" s="12"/>
      <c r="H96" s="12">
        <f>ROUND(255-255*M4,2)</f>
        <v>255</v>
      </c>
      <c r="I96" s="12">
        <v>408</v>
      </c>
      <c r="J96" s="12">
        <v>571</v>
      </c>
      <c r="K96" s="45"/>
      <c r="L96" s="13"/>
      <c r="M96" s="11">
        <f t="shared" si="3"/>
        <v>0</v>
      </c>
      <c r="N96" s="9" t="str">
        <f>IF(AND($D$96&gt;0,$L$96&gt;0),IF(ROUNDDOWN($L$96/$D$96,0)&lt;&gt;$L$96/$D$96,"Не кратно",""),"")</f>
        <v/>
      </c>
    </row>
    <row r="97" spans="1:14" ht="15" customHeight="1" x14ac:dyDescent="0.25">
      <c r="A97" s="5">
        <v>77</v>
      </c>
      <c r="B97" s="5" t="s">
        <v>167</v>
      </c>
      <c r="C97" s="5" t="s">
        <v>168</v>
      </c>
      <c r="D97" s="5">
        <v>1</v>
      </c>
      <c r="E97" s="5">
        <v>5</v>
      </c>
      <c r="F97" s="7">
        <v>275</v>
      </c>
      <c r="G97" s="7"/>
      <c r="H97" s="7">
        <f>ROUND(275-275*M4,2)</f>
        <v>275</v>
      </c>
      <c r="I97" s="7">
        <v>440</v>
      </c>
      <c r="J97" s="7">
        <v>616</v>
      </c>
      <c r="K97" s="45"/>
      <c r="L97" s="6"/>
      <c r="M97" s="5">
        <f t="shared" si="3"/>
        <v>0</v>
      </c>
      <c r="N97" s="9" t="str">
        <f>IF(AND($D$97&gt;0,$L$97&gt;0),IF(ROUNDDOWN($L$97/$D$97,0)&lt;&gt;$L$97/$D$97,"Не кратно",""),"")</f>
        <v/>
      </c>
    </row>
    <row r="98" spans="1:14" ht="15" customHeight="1" x14ac:dyDescent="0.25">
      <c r="A98" s="11">
        <v>78</v>
      </c>
      <c r="B98" s="11" t="s">
        <v>169</v>
      </c>
      <c r="C98" s="11" t="s">
        <v>170</v>
      </c>
      <c r="D98" s="5">
        <v>1</v>
      </c>
      <c r="E98" s="11">
        <v>5</v>
      </c>
      <c r="F98" s="12">
        <v>275</v>
      </c>
      <c r="G98" s="12"/>
      <c r="H98" s="12">
        <f>ROUND(275-275*M4,2)</f>
        <v>275</v>
      </c>
      <c r="I98" s="12">
        <v>440</v>
      </c>
      <c r="J98" s="12">
        <v>616</v>
      </c>
      <c r="K98" s="45"/>
      <c r="L98" s="13"/>
      <c r="M98" s="11">
        <f t="shared" si="3"/>
        <v>0</v>
      </c>
      <c r="N98" s="9" t="str">
        <f>IF(AND($D$98&gt;0,$L$98&gt;0),IF(ROUNDDOWN($L$98/$D$98,0)&lt;&gt;$L$98/$D$98,"Не кратно",""),"")</f>
        <v/>
      </c>
    </row>
    <row r="99" spans="1:14" ht="15" customHeight="1" x14ac:dyDescent="0.25">
      <c r="A99" s="5">
        <v>79</v>
      </c>
      <c r="B99" s="5" t="s">
        <v>171</v>
      </c>
      <c r="C99" s="5" t="s">
        <v>172</v>
      </c>
      <c r="D99" s="5">
        <v>1</v>
      </c>
      <c r="E99" s="5">
        <v>4</v>
      </c>
      <c r="F99" s="7">
        <v>275</v>
      </c>
      <c r="G99" s="7"/>
      <c r="H99" s="7">
        <f>ROUND(275-275*M4,2)</f>
        <v>275</v>
      </c>
      <c r="I99" s="7">
        <v>440</v>
      </c>
      <c r="J99" s="7">
        <v>616</v>
      </c>
      <c r="K99" s="45"/>
      <c r="L99" s="6"/>
      <c r="M99" s="5">
        <f t="shared" si="3"/>
        <v>0</v>
      </c>
      <c r="N99" s="9" t="str">
        <f>IF(AND($D$99&gt;0,$L$99&gt;0),IF(ROUNDDOWN($L$99/$D$99,0)&lt;&gt;$L$99/$D$99,"Не кратно",""),"")</f>
        <v/>
      </c>
    </row>
    <row r="100" spans="1:14" ht="15" customHeight="1" x14ac:dyDescent="0.25">
      <c r="A100" s="11">
        <v>80</v>
      </c>
      <c r="B100" s="11" t="s">
        <v>173</v>
      </c>
      <c r="C100" s="11" t="s">
        <v>174</v>
      </c>
      <c r="D100" s="5">
        <v>1</v>
      </c>
      <c r="E100" s="11">
        <v>5</v>
      </c>
      <c r="F100" s="12">
        <v>275</v>
      </c>
      <c r="G100" s="12"/>
      <c r="H100" s="12">
        <f>ROUND(275-275*M4,2)</f>
        <v>275</v>
      </c>
      <c r="I100" s="12">
        <v>440</v>
      </c>
      <c r="J100" s="12">
        <v>616</v>
      </c>
      <c r="K100" s="45"/>
      <c r="L100" s="13"/>
      <c r="M100" s="11">
        <f t="shared" si="3"/>
        <v>0</v>
      </c>
      <c r="N100" s="9" t="str">
        <f>IF(AND($D$100&gt;0,$L$100&gt;0),IF(ROUNDDOWN($L$100/$D$100,0)&lt;&gt;$L$100/$D$100,"Не кратно",""),"")</f>
        <v/>
      </c>
    </row>
    <row r="101" spans="1:14" ht="15" customHeight="1" x14ac:dyDescent="0.25">
      <c r="A101" s="5">
        <v>81</v>
      </c>
      <c r="B101" s="5" t="s">
        <v>175</v>
      </c>
      <c r="C101" s="5" t="s">
        <v>176</v>
      </c>
      <c r="D101" s="5">
        <v>1</v>
      </c>
      <c r="E101" s="5">
        <v>3</v>
      </c>
      <c r="F101" s="7">
        <v>275</v>
      </c>
      <c r="G101" s="7"/>
      <c r="H101" s="7">
        <f>ROUND(275-275*M4,2)</f>
        <v>275</v>
      </c>
      <c r="I101" s="7">
        <v>440</v>
      </c>
      <c r="J101" s="7">
        <v>616</v>
      </c>
      <c r="K101" s="45"/>
      <c r="L101" s="6"/>
      <c r="M101" s="5">
        <f t="shared" si="3"/>
        <v>0</v>
      </c>
      <c r="N101" s="9" t="str">
        <f>IF(AND($D$101&gt;0,$L$101&gt;0),IF(ROUNDDOWN($L$101/$D$101,0)&lt;&gt;$L$101/$D$101,"Не кратно",""),"")</f>
        <v/>
      </c>
    </row>
    <row r="102" spans="1:14" ht="15" customHeight="1" x14ac:dyDescent="0.25">
      <c r="A102" s="11">
        <v>82</v>
      </c>
      <c r="B102" s="11" t="s">
        <v>177</v>
      </c>
      <c r="C102" s="11" t="s">
        <v>178</v>
      </c>
      <c r="D102" s="5">
        <v>1</v>
      </c>
      <c r="E102" s="11">
        <v>4</v>
      </c>
      <c r="F102" s="12">
        <v>275</v>
      </c>
      <c r="G102" s="12"/>
      <c r="H102" s="12">
        <f>ROUND(275-275*M4,2)</f>
        <v>275</v>
      </c>
      <c r="I102" s="12">
        <v>440</v>
      </c>
      <c r="J102" s="12">
        <v>616</v>
      </c>
      <c r="K102" s="45"/>
      <c r="L102" s="13"/>
      <c r="M102" s="11">
        <f t="shared" si="3"/>
        <v>0</v>
      </c>
      <c r="N102" s="9" t="str">
        <f>IF(AND($D$102&gt;0,$L$102&gt;0),IF(ROUNDDOWN($L$102/$D$102,0)&lt;&gt;$L$102/$D$102,"Не кратно",""),"")</f>
        <v/>
      </c>
    </row>
    <row r="103" spans="1:14" ht="15" customHeight="1" x14ac:dyDescent="0.25">
      <c r="A103" s="5">
        <v>83</v>
      </c>
      <c r="B103" s="5" t="s">
        <v>179</v>
      </c>
      <c r="C103" s="5" t="s">
        <v>180</v>
      </c>
      <c r="D103" s="5">
        <v>1</v>
      </c>
      <c r="E103" s="5">
        <v>6</v>
      </c>
      <c r="F103" s="7">
        <v>275</v>
      </c>
      <c r="G103" s="7"/>
      <c r="H103" s="7">
        <f>ROUND(275-275*M4,2)</f>
        <v>275</v>
      </c>
      <c r="I103" s="7">
        <v>440</v>
      </c>
      <c r="J103" s="7">
        <v>616</v>
      </c>
      <c r="K103" s="45"/>
      <c r="L103" s="6"/>
      <c r="M103" s="5">
        <f t="shared" si="3"/>
        <v>0</v>
      </c>
      <c r="N103" s="9" t="str">
        <f>IF(AND($D$103&gt;0,$L$103&gt;0),IF(ROUNDDOWN($L$103/$D$103,0)&lt;&gt;$L$103/$D$103,"Не кратно",""),"")</f>
        <v/>
      </c>
    </row>
    <row r="104" spans="1:14" ht="15" customHeight="1" x14ac:dyDescent="0.25">
      <c r="A104" s="11">
        <v>84</v>
      </c>
      <c r="B104" s="11" t="s">
        <v>181</v>
      </c>
      <c r="C104" s="11" t="s">
        <v>182</v>
      </c>
      <c r="D104" s="5">
        <v>1</v>
      </c>
      <c r="E104" s="11">
        <v>5</v>
      </c>
      <c r="F104" s="12">
        <v>275</v>
      </c>
      <c r="G104" s="12"/>
      <c r="H104" s="12">
        <f>ROUND(275-275*M4,2)</f>
        <v>275</v>
      </c>
      <c r="I104" s="12">
        <v>440</v>
      </c>
      <c r="J104" s="12">
        <v>616</v>
      </c>
      <c r="K104" s="45"/>
      <c r="L104" s="13"/>
      <c r="M104" s="11">
        <f t="shared" si="3"/>
        <v>0</v>
      </c>
      <c r="N104" s="9" t="str">
        <f>IF(AND($D$104&gt;0,$L$104&gt;0),IF(ROUNDDOWN($L$104/$D$104,0)&lt;&gt;$L$104/$D$104,"Не кратно",""),"")</f>
        <v/>
      </c>
    </row>
    <row r="105" spans="1:14" ht="15" customHeight="1" x14ac:dyDescent="0.25">
      <c r="A105" s="5">
        <v>85</v>
      </c>
      <c r="B105" s="5" t="s">
        <v>183</v>
      </c>
      <c r="C105" s="5" t="s">
        <v>184</v>
      </c>
      <c r="D105" s="5">
        <v>1</v>
      </c>
      <c r="E105" s="5">
        <v>6</v>
      </c>
      <c r="F105" s="7">
        <v>275</v>
      </c>
      <c r="G105" s="7"/>
      <c r="H105" s="7">
        <f>ROUND(275-275*M4,2)</f>
        <v>275</v>
      </c>
      <c r="I105" s="7">
        <v>440</v>
      </c>
      <c r="J105" s="7">
        <v>616</v>
      </c>
      <c r="K105" s="45"/>
      <c r="L105" s="6"/>
      <c r="M105" s="5">
        <f t="shared" si="3"/>
        <v>0</v>
      </c>
      <c r="N105" s="9" t="str">
        <f>IF(AND($D$105&gt;0,$L$105&gt;0),IF(ROUNDDOWN($L$105/$D$105,0)&lt;&gt;$L$105/$D$105,"Не кратно",""),"")</f>
        <v/>
      </c>
    </row>
    <row r="106" spans="1:14" ht="15" customHeight="1" x14ac:dyDescent="0.25">
      <c r="A106" s="11">
        <v>86</v>
      </c>
      <c r="B106" s="11" t="s">
        <v>185</v>
      </c>
      <c r="C106" s="11" t="s">
        <v>186</v>
      </c>
      <c r="D106" s="5">
        <v>1</v>
      </c>
      <c r="E106" s="11">
        <v>5</v>
      </c>
      <c r="F106" s="12">
        <v>275</v>
      </c>
      <c r="G106" s="12"/>
      <c r="H106" s="12">
        <f>ROUND(275-275*M4,2)</f>
        <v>275</v>
      </c>
      <c r="I106" s="12">
        <v>440</v>
      </c>
      <c r="J106" s="12">
        <v>616</v>
      </c>
      <c r="K106" s="45"/>
      <c r="L106" s="13"/>
      <c r="M106" s="11">
        <f t="shared" si="3"/>
        <v>0</v>
      </c>
      <c r="N106" s="9" t="str">
        <f>IF(AND($D$106&gt;0,$L$106&gt;0),IF(ROUNDDOWN($L$106/$D$106,0)&lt;&gt;$L$106/$D$106,"Не кратно",""),"")</f>
        <v/>
      </c>
    </row>
    <row r="107" spans="1:14" ht="15" customHeight="1" x14ac:dyDescent="0.25">
      <c r="A107" s="5">
        <v>87</v>
      </c>
      <c r="B107" s="5" t="s">
        <v>187</v>
      </c>
      <c r="C107" s="5" t="s">
        <v>188</v>
      </c>
      <c r="D107" s="5">
        <v>1</v>
      </c>
      <c r="E107" s="5">
        <v>5</v>
      </c>
      <c r="F107" s="7">
        <v>290</v>
      </c>
      <c r="G107" s="7"/>
      <c r="H107" s="7">
        <f>ROUND(290-290*M4,2)</f>
        <v>290</v>
      </c>
      <c r="I107" s="7">
        <v>464</v>
      </c>
      <c r="J107" s="7">
        <v>650</v>
      </c>
      <c r="K107" s="45"/>
      <c r="L107" s="6"/>
      <c r="M107" s="5">
        <f t="shared" si="3"/>
        <v>0</v>
      </c>
      <c r="N107" s="9" t="str">
        <f>IF(AND($D$107&gt;0,$L$107&gt;0),IF(ROUNDDOWN($L$107/$D$107,0)&lt;&gt;$L$107/$D$107,"Не кратно",""),"")</f>
        <v/>
      </c>
    </row>
    <row r="108" spans="1:14" ht="15" customHeight="1" x14ac:dyDescent="0.25">
      <c r="A108" s="11">
        <v>88</v>
      </c>
      <c r="B108" s="11" t="s">
        <v>189</v>
      </c>
      <c r="C108" s="11" t="s">
        <v>190</v>
      </c>
      <c r="D108" s="5">
        <v>1</v>
      </c>
      <c r="E108" s="11">
        <v>4</v>
      </c>
      <c r="F108" s="12">
        <v>290</v>
      </c>
      <c r="G108" s="12"/>
      <c r="H108" s="12">
        <f>ROUND(290-290*M4,2)</f>
        <v>290</v>
      </c>
      <c r="I108" s="12">
        <v>464</v>
      </c>
      <c r="J108" s="12">
        <v>650</v>
      </c>
      <c r="K108" s="45"/>
      <c r="L108" s="13"/>
      <c r="M108" s="11">
        <f t="shared" si="3"/>
        <v>0</v>
      </c>
      <c r="N108" s="9" t="str">
        <f>IF(AND($D$108&gt;0,$L$108&gt;0),IF(ROUNDDOWN($L$108/$D$108,0)&lt;&gt;$L$108/$D$108,"Не кратно",""),"")</f>
        <v/>
      </c>
    </row>
    <row r="109" spans="1:14" ht="15" customHeight="1" x14ac:dyDescent="0.25">
      <c r="A109" s="5">
        <v>89</v>
      </c>
      <c r="B109" s="5" t="s">
        <v>191</v>
      </c>
      <c r="C109" s="5" t="s">
        <v>192</v>
      </c>
      <c r="D109" s="5">
        <v>1</v>
      </c>
      <c r="E109" s="5">
        <v>5</v>
      </c>
      <c r="F109" s="7">
        <v>290</v>
      </c>
      <c r="G109" s="7"/>
      <c r="H109" s="7">
        <f>ROUND(290-290*M4,2)</f>
        <v>290</v>
      </c>
      <c r="I109" s="7">
        <v>464</v>
      </c>
      <c r="J109" s="7">
        <v>650</v>
      </c>
      <c r="K109" s="45"/>
      <c r="L109" s="6"/>
      <c r="M109" s="5">
        <f t="shared" si="3"/>
        <v>0</v>
      </c>
      <c r="N109" s="9" t="str">
        <f>IF(AND($D$109&gt;0,$L$109&gt;0),IF(ROUNDDOWN($L$109/$D$109,0)&lt;&gt;$L$109/$D$109,"Не кратно",""),"")</f>
        <v/>
      </c>
    </row>
    <row r="110" spans="1:14" ht="15" customHeight="1" x14ac:dyDescent="0.25">
      <c r="A110" s="11">
        <v>90</v>
      </c>
      <c r="B110" s="11" t="s">
        <v>193</v>
      </c>
      <c r="C110" s="11" t="s">
        <v>194</v>
      </c>
      <c r="D110" s="5">
        <v>1</v>
      </c>
      <c r="E110" s="11">
        <v>4</v>
      </c>
      <c r="F110" s="12">
        <v>290</v>
      </c>
      <c r="G110" s="12"/>
      <c r="H110" s="12">
        <f>ROUND(290-290*M4,2)</f>
        <v>290</v>
      </c>
      <c r="I110" s="12">
        <v>464</v>
      </c>
      <c r="J110" s="12">
        <v>650</v>
      </c>
      <c r="K110" s="45"/>
      <c r="L110" s="13"/>
      <c r="M110" s="11">
        <f t="shared" si="3"/>
        <v>0</v>
      </c>
      <c r="N110" s="9" t="str">
        <f>IF(AND($D$110&gt;0,$L$110&gt;0),IF(ROUNDDOWN($L$110/$D$110,0)&lt;&gt;$L$110/$D$110,"Не кратно",""),"")</f>
        <v/>
      </c>
    </row>
    <row r="111" spans="1:14" ht="15" customHeight="1" x14ac:dyDescent="0.25">
      <c r="A111" s="5">
        <v>91</v>
      </c>
      <c r="B111" s="5" t="s">
        <v>195</v>
      </c>
      <c r="C111" s="5" t="s">
        <v>196</v>
      </c>
      <c r="D111" s="5">
        <v>1</v>
      </c>
      <c r="E111" s="5">
        <v>5</v>
      </c>
      <c r="F111" s="7">
        <v>290</v>
      </c>
      <c r="G111" s="7"/>
      <c r="H111" s="7">
        <f>ROUND(290-290*M4,2)</f>
        <v>290</v>
      </c>
      <c r="I111" s="7">
        <v>464</v>
      </c>
      <c r="J111" s="7">
        <v>650</v>
      </c>
      <c r="K111" s="45"/>
      <c r="L111" s="6"/>
      <c r="M111" s="5">
        <f t="shared" si="3"/>
        <v>0</v>
      </c>
      <c r="N111" s="9" t="str">
        <f>IF(AND($D$111&gt;0,$L$111&gt;0),IF(ROUNDDOWN($L$111/$D$111,0)&lt;&gt;$L$111/$D$111,"Не кратно",""),"")</f>
        <v/>
      </c>
    </row>
    <row r="112" spans="1:14" ht="6" customHeight="1" x14ac:dyDescent="0.25">
      <c r="A112" s="42"/>
      <c r="B112" s="42"/>
      <c r="C112" s="42"/>
      <c r="D112" s="42"/>
      <c r="E112" s="42"/>
      <c r="F112" s="43"/>
      <c r="G112" s="43"/>
      <c r="H112" s="43"/>
      <c r="I112" s="43"/>
      <c r="J112" s="43"/>
      <c r="K112" s="44"/>
      <c r="L112" s="44"/>
      <c r="M112" s="42"/>
      <c r="N112" s="9"/>
    </row>
    <row r="113" spans="1:14" x14ac:dyDescent="0.25">
      <c r="A113" s="5">
        <v>92</v>
      </c>
      <c r="B113" s="5" t="s">
        <v>197</v>
      </c>
      <c r="C113" s="5" t="s">
        <v>198</v>
      </c>
      <c r="D113" s="5">
        <v>1</v>
      </c>
      <c r="E113" s="15" t="s">
        <v>38</v>
      </c>
      <c r="F113" s="7">
        <v>290</v>
      </c>
      <c r="G113" s="7"/>
      <c r="H113" s="7">
        <f>ROUND(290-290*M4,2)</f>
        <v>290</v>
      </c>
      <c r="I113" s="7">
        <v>464</v>
      </c>
      <c r="J113" s="7">
        <v>650</v>
      </c>
      <c r="K113" s="10"/>
      <c r="L113" s="6"/>
      <c r="M113" s="5">
        <f>ROUND(L113*H113,2)</f>
        <v>0</v>
      </c>
      <c r="N113" s="9" t="str">
        <f>IF(AND($D$113&gt;0,$L$113&gt;0),IF(ROUNDDOWN($L$113/$D$113,0)&lt;&gt;$L$113/$D$113,"Не кратно",""),"")</f>
        <v/>
      </c>
    </row>
    <row r="114" spans="1:14" ht="6" customHeight="1" x14ac:dyDescent="0.25">
      <c r="A114" s="42"/>
      <c r="B114" s="42"/>
      <c r="C114" s="42"/>
      <c r="D114" s="42"/>
      <c r="E114" s="42"/>
      <c r="F114" s="43"/>
      <c r="G114" s="43"/>
      <c r="H114" s="43"/>
      <c r="I114" s="43"/>
      <c r="J114" s="43"/>
      <c r="K114" s="44"/>
      <c r="L114" s="44"/>
      <c r="M114" s="42"/>
      <c r="N114" s="9"/>
    </row>
    <row r="115" spans="1:14" ht="33.75" customHeight="1" x14ac:dyDescent="0.25">
      <c r="A115" s="5">
        <v>93</v>
      </c>
      <c r="B115" s="5" t="s">
        <v>199</v>
      </c>
      <c r="C115" s="5" t="s">
        <v>200</v>
      </c>
      <c r="D115" s="5">
        <v>1</v>
      </c>
      <c r="E115" s="5">
        <v>5</v>
      </c>
      <c r="F115" s="7">
        <v>300</v>
      </c>
      <c r="G115" s="7"/>
      <c r="H115" s="7">
        <f>ROUND(300-300*M4,2)</f>
        <v>300</v>
      </c>
      <c r="I115" s="7">
        <v>480</v>
      </c>
      <c r="J115" s="7">
        <v>672</v>
      </c>
      <c r="K115" s="45"/>
      <c r="L115" s="6"/>
      <c r="M115" s="5">
        <f t="shared" ref="M115:M122" si="4">ROUND(L115*H115,2)</f>
        <v>0</v>
      </c>
      <c r="N115" s="9" t="str">
        <f>IF(AND($D$115&gt;0,$L$115&gt;0),IF(ROUNDDOWN($L$115/$D$115,0)&lt;&gt;$L$115/$D$115,"Не кратно",""),"")</f>
        <v/>
      </c>
    </row>
    <row r="116" spans="1:14" ht="33.75" customHeight="1" x14ac:dyDescent="0.25">
      <c r="A116" s="11">
        <v>94</v>
      </c>
      <c r="B116" s="11" t="s">
        <v>201</v>
      </c>
      <c r="C116" s="11" t="s">
        <v>202</v>
      </c>
      <c r="D116" s="5">
        <v>1</v>
      </c>
      <c r="E116" s="11">
        <v>7</v>
      </c>
      <c r="F116" s="12">
        <v>300</v>
      </c>
      <c r="G116" s="12"/>
      <c r="H116" s="12">
        <f>ROUND(300-300*M4,2)</f>
        <v>300</v>
      </c>
      <c r="I116" s="12">
        <v>480</v>
      </c>
      <c r="J116" s="12">
        <v>672</v>
      </c>
      <c r="K116" s="45"/>
      <c r="L116" s="13"/>
      <c r="M116" s="11">
        <f t="shared" si="4"/>
        <v>0</v>
      </c>
      <c r="N116" s="9" t="str">
        <f>IF(AND($D$116&gt;0,$L$116&gt;0),IF(ROUNDDOWN($L$116/$D$116,0)&lt;&gt;$L$116/$D$116,"Не кратно",""),"")</f>
        <v/>
      </c>
    </row>
    <row r="117" spans="1:14" ht="33.75" customHeight="1" x14ac:dyDescent="0.25">
      <c r="A117" s="5">
        <v>95</v>
      </c>
      <c r="B117" s="5" t="s">
        <v>203</v>
      </c>
      <c r="C117" s="5" t="s">
        <v>204</v>
      </c>
      <c r="D117" s="5">
        <v>1</v>
      </c>
      <c r="E117" s="5">
        <v>4</v>
      </c>
      <c r="F117" s="7">
        <v>300</v>
      </c>
      <c r="G117" s="7"/>
      <c r="H117" s="7">
        <f>ROUND(300-300*M4,2)</f>
        <v>300</v>
      </c>
      <c r="I117" s="7">
        <v>480</v>
      </c>
      <c r="J117" s="7">
        <v>672</v>
      </c>
      <c r="K117" s="45"/>
      <c r="L117" s="6"/>
      <c r="M117" s="5">
        <f t="shared" si="4"/>
        <v>0</v>
      </c>
      <c r="N117" s="9" t="str">
        <f>IF(AND($D$117&gt;0,$L$117&gt;0),IF(ROUNDDOWN($L$117/$D$117,0)&lt;&gt;$L$117/$D$117,"Не кратно",""),"")</f>
        <v/>
      </c>
    </row>
    <row r="118" spans="1:14" ht="33.75" customHeight="1" x14ac:dyDescent="0.25">
      <c r="A118" s="11">
        <v>96</v>
      </c>
      <c r="B118" s="11" t="s">
        <v>205</v>
      </c>
      <c r="C118" s="11" t="s">
        <v>206</v>
      </c>
      <c r="D118" s="5">
        <v>1</v>
      </c>
      <c r="E118" s="11">
        <v>6</v>
      </c>
      <c r="F118" s="12">
        <v>300</v>
      </c>
      <c r="G118" s="12"/>
      <c r="H118" s="12">
        <f>ROUND(300-300*M4,2)</f>
        <v>300</v>
      </c>
      <c r="I118" s="12">
        <v>480</v>
      </c>
      <c r="J118" s="12">
        <v>672</v>
      </c>
      <c r="K118" s="45"/>
      <c r="L118" s="13"/>
      <c r="M118" s="11">
        <f t="shared" si="4"/>
        <v>0</v>
      </c>
      <c r="N118" s="9" t="str">
        <f>IF(AND($D$118&gt;0,$L$118&gt;0),IF(ROUNDDOWN($L$118/$D$118,0)&lt;&gt;$L$118/$D$118,"Не кратно",""),"")</f>
        <v/>
      </c>
    </row>
    <row r="119" spans="1:14" ht="33.75" customHeight="1" x14ac:dyDescent="0.25">
      <c r="A119" s="5">
        <v>97</v>
      </c>
      <c r="B119" s="5" t="s">
        <v>207</v>
      </c>
      <c r="C119" s="5" t="s">
        <v>208</v>
      </c>
      <c r="D119" s="5">
        <v>1</v>
      </c>
      <c r="E119" s="5">
        <v>5</v>
      </c>
      <c r="F119" s="7">
        <v>300</v>
      </c>
      <c r="G119" s="7"/>
      <c r="H119" s="7">
        <f>ROUND(300-300*M4,2)</f>
        <v>300</v>
      </c>
      <c r="I119" s="7">
        <v>480</v>
      </c>
      <c r="J119" s="7">
        <v>672</v>
      </c>
      <c r="K119" s="45"/>
      <c r="L119" s="6"/>
      <c r="M119" s="5">
        <f t="shared" si="4"/>
        <v>0</v>
      </c>
      <c r="N119" s="9" t="str">
        <f>IF(AND($D$119&gt;0,$L$119&gt;0),IF(ROUNDDOWN($L$119/$D$119,0)&lt;&gt;$L$119/$D$119,"Не кратно",""),"")</f>
        <v/>
      </c>
    </row>
    <row r="120" spans="1:14" ht="33.75" customHeight="1" x14ac:dyDescent="0.25">
      <c r="A120" s="11">
        <v>98</v>
      </c>
      <c r="B120" s="11" t="s">
        <v>209</v>
      </c>
      <c r="C120" s="11" t="s">
        <v>210</v>
      </c>
      <c r="D120" s="5">
        <v>1</v>
      </c>
      <c r="E120" s="11">
        <v>6</v>
      </c>
      <c r="F120" s="12">
        <v>300</v>
      </c>
      <c r="G120" s="12"/>
      <c r="H120" s="12">
        <f>ROUND(300-300*M4,2)</f>
        <v>300</v>
      </c>
      <c r="I120" s="12">
        <v>480</v>
      </c>
      <c r="J120" s="12">
        <v>672</v>
      </c>
      <c r="K120" s="45"/>
      <c r="L120" s="13"/>
      <c r="M120" s="11">
        <f t="shared" si="4"/>
        <v>0</v>
      </c>
      <c r="N120" s="9" t="str">
        <f>IF(AND($D$120&gt;0,$L$120&gt;0),IF(ROUNDDOWN($L$120/$D$120,0)&lt;&gt;$L$120/$D$120,"Не кратно",""),"")</f>
        <v/>
      </c>
    </row>
    <row r="121" spans="1:14" ht="33.75" customHeight="1" x14ac:dyDescent="0.25">
      <c r="A121" s="5">
        <v>99</v>
      </c>
      <c r="B121" s="5" t="s">
        <v>211</v>
      </c>
      <c r="C121" s="5" t="s">
        <v>212</v>
      </c>
      <c r="D121" s="5">
        <v>1</v>
      </c>
      <c r="E121" s="5">
        <v>6</v>
      </c>
      <c r="F121" s="7">
        <v>300</v>
      </c>
      <c r="G121" s="7"/>
      <c r="H121" s="7">
        <f>ROUND(300-300*M4,2)</f>
        <v>300</v>
      </c>
      <c r="I121" s="7">
        <v>480</v>
      </c>
      <c r="J121" s="7">
        <v>672</v>
      </c>
      <c r="K121" s="45"/>
      <c r="L121" s="6"/>
      <c r="M121" s="5">
        <f t="shared" si="4"/>
        <v>0</v>
      </c>
      <c r="N121" s="9" t="str">
        <f>IF(AND($D$121&gt;0,$L$121&gt;0),IF(ROUNDDOWN($L$121/$D$121,0)&lt;&gt;$L$121/$D$121,"Не кратно",""),"")</f>
        <v/>
      </c>
    </row>
    <row r="122" spans="1:14" ht="33.75" customHeight="1" x14ac:dyDescent="0.25">
      <c r="A122" s="11">
        <v>100</v>
      </c>
      <c r="B122" s="11" t="s">
        <v>213</v>
      </c>
      <c r="C122" s="11" t="s">
        <v>214</v>
      </c>
      <c r="D122" s="5">
        <v>1</v>
      </c>
      <c r="E122" s="11">
        <v>7</v>
      </c>
      <c r="F122" s="12">
        <v>300</v>
      </c>
      <c r="G122" s="12"/>
      <c r="H122" s="12">
        <f>ROUND(300-300*M4,2)</f>
        <v>300</v>
      </c>
      <c r="I122" s="12">
        <v>480</v>
      </c>
      <c r="J122" s="12">
        <v>672</v>
      </c>
      <c r="K122" s="45"/>
      <c r="L122" s="13"/>
      <c r="M122" s="11">
        <f t="shared" si="4"/>
        <v>0</v>
      </c>
      <c r="N122" s="9" t="str">
        <f>IF(AND($D$122&gt;0,$L$122&gt;0),IF(ROUNDDOWN($L$122/$D$122,0)&lt;&gt;$L$122/$D$122,"Не кратно",""),"")</f>
        <v/>
      </c>
    </row>
  </sheetData>
  <sheetProtection formatCells="0" formatColumns="0" formatRows="0" insertColumns="0" insertRows="0" insertHyperlinks="0" deleteColumns="0" deleteRows="0" sort="0" autoFilter="0" pivotTables="0"/>
  <mergeCells count="30">
    <mergeCell ref="K87:K111"/>
    <mergeCell ref="A112:M112"/>
    <mergeCell ref="A114:M114"/>
    <mergeCell ref="K115:K122"/>
    <mergeCell ref="A68:M68"/>
    <mergeCell ref="A70:M70"/>
    <mergeCell ref="K71:K72"/>
    <mergeCell ref="A73:M73"/>
    <mergeCell ref="A79:M79"/>
    <mergeCell ref="A53:M53"/>
    <mergeCell ref="K54:K55"/>
    <mergeCell ref="A56:M56"/>
    <mergeCell ref="A62:M62"/>
    <mergeCell ref="K63:K67"/>
    <mergeCell ref="K38:K45"/>
    <mergeCell ref="K47:K50"/>
    <mergeCell ref="A51:M51"/>
    <mergeCell ref="A7:M7"/>
    <mergeCell ref="A8:M8"/>
    <mergeCell ref="K9:K37"/>
    <mergeCell ref="A2:K2"/>
    <mergeCell ref="L2:M2"/>
    <mergeCell ref="A3:M3"/>
    <mergeCell ref="N1:N6"/>
    <mergeCell ref="B5:E5"/>
    <mergeCell ref="B4:E4"/>
    <mergeCell ref="F4:K5"/>
    <mergeCell ref="A4:A5"/>
    <mergeCell ref="A1:K1"/>
    <mergeCell ref="L1:M1"/>
  </mergeCells>
  <phoneticPr fontId="20" type="noConversion"/>
  <hyperlinks>
    <hyperlink ref="B5" r:id="rId1" xr:uid="{00000000-0004-0000-0000-00000C000000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Бланк заказа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 МИНОТАВР</dc:title>
  <dc:subject/>
  <dc:creator>ООО "Рыболов М"</dc:creator>
  <cp:keywords/>
  <dc:description/>
  <cp:lastModifiedBy>Алексей В. Глебов</cp:lastModifiedBy>
  <dcterms:created xsi:type="dcterms:W3CDTF">2015-04-02T16:47:08Z</dcterms:created>
  <dcterms:modified xsi:type="dcterms:W3CDTF">2025-07-16T08:47:00Z</dcterms:modified>
  <cp:category/>
</cp:coreProperties>
</file>