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REPOSITORY\DesignDepartment\Сайты\Minotavr-OPT\Бланки производство предзаказ\"/>
    </mc:Choice>
  </mc:AlternateContent>
  <xr:revisionPtr revIDLastSave="0" documentId="13_ncr:1_{7A2EA08F-4CC6-40A1-8249-33CEFEFC38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ланк заказа" sheetId="1" r:id="rId1"/>
    <sheet name="Система скидок" sheetId="2" r:id="rId2"/>
    <sheet name="Минимальный размер наценки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8" i="1" l="1"/>
  <c r="H48" i="1"/>
  <c r="M48" i="1" s="1"/>
  <c r="N47" i="1"/>
  <c r="H47" i="1"/>
  <c r="M47" i="1" s="1"/>
  <c r="N46" i="1"/>
  <c r="H46" i="1"/>
  <c r="M46" i="1" s="1"/>
  <c r="N45" i="1"/>
  <c r="H45" i="1"/>
  <c r="M45" i="1" s="1"/>
  <c r="N44" i="1"/>
  <c r="H44" i="1"/>
  <c r="M44" i="1" s="1"/>
  <c r="N43" i="1"/>
  <c r="H43" i="1"/>
  <c r="M43" i="1" s="1"/>
  <c r="N42" i="1"/>
  <c r="H42" i="1"/>
  <c r="M42" i="1" s="1"/>
  <c r="N41" i="1"/>
  <c r="H41" i="1"/>
  <c r="M41" i="1" s="1"/>
  <c r="N40" i="1"/>
  <c r="H40" i="1"/>
  <c r="M40" i="1" s="1"/>
  <c r="N39" i="1"/>
  <c r="H39" i="1"/>
  <c r="M39" i="1" s="1"/>
  <c r="N38" i="1"/>
  <c r="H38" i="1"/>
  <c r="M38" i="1" s="1"/>
  <c r="N37" i="1"/>
  <c r="H37" i="1"/>
  <c r="M37" i="1" s="1"/>
  <c r="N36" i="1"/>
  <c r="H36" i="1"/>
  <c r="M36" i="1" s="1"/>
  <c r="N35" i="1"/>
  <c r="H35" i="1"/>
  <c r="M35" i="1" s="1"/>
  <c r="N34" i="1"/>
  <c r="H34" i="1"/>
  <c r="M34" i="1" s="1"/>
  <c r="N33" i="1"/>
  <c r="H33" i="1"/>
  <c r="M33" i="1" s="1"/>
  <c r="N32" i="1"/>
  <c r="H32" i="1"/>
  <c r="M32" i="1" s="1"/>
  <c r="N31" i="1"/>
  <c r="H31" i="1"/>
  <c r="M31" i="1" s="1"/>
  <c r="N30" i="1"/>
  <c r="H30" i="1"/>
  <c r="M30" i="1" s="1"/>
  <c r="N29" i="1"/>
  <c r="H29" i="1"/>
  <c r="M29" i="1" s="1"/>
  <c r="N28" i="1"/>
  <c r="H28" i="1"/>
  <c r="M28" i="1" s="1"/>
  <c r="N27" i="1"/>
  <c r="H27" i="1"/>
  <c r="M27" i="1" s="1"/>
  <c r="N26" i="1"/>
  <c r="H26" i="1"/>
  <c r="M26" i="1" s="1"/>
  <c r="N25" i="1"/>
  <c r="H25" i="1"/>
  <c r="M25" i="1" s="1"/>
  <c r="N24" i="1"/>
  <c r="H24" i="1"/>
  <c r="M24" i="1" s="1"/>
  <c r="N23" i="1"/>
  <c r="H23" i="1"/>
  <c r="M23" i="1" s="1"/>
  <c r="N22" i="1"/>
  <c r="H22" i="1"/>
  <c r="M22" i="1" s="1"/>
  <c r="N21" i="1"/>
  <c r="H21" i="1"/>
  <c r="M21" i="1" s="1"/>
  <c r="N20" i="1"/>
  <c r="H20" i="1"/>
  <c r="M20" i="1" s="1"/>
  <c r="N19" i="1"/>
  <c r="H19" i="1"/>
  <c r="M19" i="1" s="1"/>
  <c r="N18" i="1"/>
  <c r="H18" i="1"/>
  <c r="M18" i="1" s="1"/>
  <c r="N17" i="1"/>
  <c r="H17" i="1"/>
  <c r="M17" i="1" s="1"/>
  <c r="N16" i="1"/>
  <c r="H16" i="1"/>
  <c r="M16" i="1" s="1"/>
  <c r="N15" i="1"/>
  <c r="H15" i="1"/>
  <c r="M15" i="1" s="1"/>
  <c r="N14" i="1"/>
  <c r="H14" i="1"/>
  <c r="M14" i="1" s="1"/>
  <c r="N13" i="1"/>
  <c r="H13" i="1"/>
  <c r="M13" i="1" s="1"/>
  <c r="N12" i="1"/>
  <c r="H12" i="1"/>
  <c r="M12" i="1" s="1"/>
  <c r="N11" i="1"/>
  <c r="H11" i="1"/>
  <c r="M11" i="1" s="1"/>
  <c r="N10" i="1"/>
  <c r="H10" i="1"/>
  <c r="M10" i="1" s="1"/>
  <c r="N9" i="1"/>
  <c r="H9" i="1"/>
  <c r="M9" i="1" s="1"/>
  <c r="M5" i="1" l="1"/>
</calcChain>
</file>

<file path=xl/sharedStrings.xml><?xml version="1.0" encoding="utf-8"?>
<sst xmlns="http://schemas.openxmlformats.org/spreadsheetml/2006/main" count="209" uniqueCount="170">
  <si>
    <r>
      <rPr>
        <b/>
        <sz val="10"/>
        <color rgb="FF000000"/>
        <rFont val="Tahoma"/>
      </rPr>
      <t>Минотавр СПб</t>
    </r>
    <r>
      <rPr>
        <sz val="10"/>
        <color rgb="FF000000"/>
        <rFont val="Tahoma"/>
      </rPr>
      <t xml:space="preserve">
</t>
    </r>
    <r>
      <rPr>
        <i/>
        <sz val="10"/>
        <color rgb="FF000000"/>
        <rFont val="Tahoma"/>
      </rPr>
      <t>телефон:</t>
    </r>
    <r>
      <rPr>
        <sz val="10"/>
        <color rgb="FF000000"/>
        <rFont val="Tahoma"/>
      </rPr>
      <t xml:space="preserve"> </t>
    </r>
    <r>
      <rPr>
        <sz val="9"/>
        <color rgb="FF3B608D"/>
        <rFont val="Tahoma"/>
      </rPr>
      <t>(812) 670-41-13</t>
    </r>
  </si>
  <si>
    <t>последнее обновление:
17 апреля 2025</t>
  </si>
  <si>
    <t>Наш канал на видеохостинге YouTube:</t>
  </si>
  <si>
    <t>Ознакомьтесь с нашей системой скидок!</t>
  </si>
  <si>
    <t>Ваша скидка:</t>
  </si>
  <si>
    <t>https://www.youtube.com/c/AKARA</t>
  </si>
  <si>
    <t>Сумма заказа:</t>
  </si>
  <si>
    <t>№</t>
  </si>
  <si>
    <t>Артикул</t>
  </si>
  <si>
    <t>Наименование товаров</t>
  </si>
  <si>
    <t>Кратность</t>
  </si>
  <si>
    <t>Наличие</t>
  </si>
  <si>
    <t>Оптовая</t>
  </si>
  <si>
    <t>Спец. оптовая</t>
  </si>
  <si>
    <t>Цена клиента</t>
  </si>
  <si>
    <t>РРЦ</t>
  </si>
  <si>
    <t>Цена маркетов</t>
  </si>
  <si>
    <t>Фото</t>
  </si>
  <si>
    <t>Заказ</t>
  </si>
  <si>
    <t>Сумма заказа</t>
  </si>
  <si>
    <t>ИСКУССТВЕННАЯ ПРИМАНКА</t>
  </si>
  <si>
    <t>Akara</t>
  </si>
  <si>
    <t>TSA-B11-01</t>
  </si>
  <si>
    <t>Тейл-спинер Akara Bob 11 гр. 01</t>
  </si>
  <si>
    <t>много</t>
  </si>
  <si>
    <t>TSA-B11-02</t>
  </si>
  <si>
    <t>Тейл-спинер Akara Bob 11 гр. 02</t>
  </si>
  <si>
    <t>TSA-B11-03</t>
  </si>
  <si>
    <t>Тейл-спинер Akara Bob 11 гр. 03</t>
  </si>
  <si>
    <t>TSA-B11-04</t>
  </si>
  <si>
    <t>Тейл-спинер Akara Bob 11 гр. 04</t>
  </si>
  <si>
    <t>TSA-B11-05</t>
  </si>
  <si>
    <t>Тейл-спинер Akara Bob 11 гр. 05</t>
  </si>
  <si>
    <t>TSA-B11-06</t>
  </si>
  <si>
    <t>Тейл-спинер Akara Bob 11 гр. 06</t>
  </si>
  <si>
    <t>TSA-B11-07</t>
  </si>
  <si>
    <t>Тейл-спинер Akara Bob 11 гр. 07</t>
  </si>
  <si>
    <t>TSA-B11-08</t>
  </si>
  <si>
    <t>Тейл-спинер Akara Bob 11 гр. 08</t>
  </si>
  <si>
    <t>TSA-B11-09</t>
  </si>
  <si>
    <t>Тейл-спинер Akara Bob 11 гр. 09</t>
  </si>
  <si>
    <t>TSA-B11-10</t>
  </si>
  <si>
    <t>Тейл-спинер Akara Bob 11 гр. 10</t>
  </si>
  <si>
    <t>TSA-B16-01</t>
  </si>
  <si>
    <t>Тейл-спинер Akara Bob 16 гр. 01</t>
  </si>
  <si>
    <t>TSA-B16-02</t>
  </si>
  <si>
    <t>Тейл-спинер Akara Bob 16 гр. 02</t>
  </si>
  <si>
    <t>TSA-B16-03</t>
  </si>
  <si>
    <t>Тейл-спинер Akara Bob 16 гр. 03</t>
  </si>
  <si>
    <t>TSA-B16-04</t>
  </si>
  <si>
    <t>Тейл-спинер Akara Bob 16 гр. 04</t>
  </si>
  <si>
    <t>TSA-B16-05</t>
  </si>
  <si>
    <t>Тейл-спинер Akara Bob 16 гр. 05</t>
  </si>
  <si>
    <t>TSA-B16-06</t>
  </si>
  <si>
    <t>Тейл-спинер Akara Bob 16 гр. 06</t>
  </si>
  <si>
    <t>TSA-B16-07</t>
  </si>
  <si>
    <t>Тейл-спинер Akara Bob 16 гр. 07</t>
  </si>
  <si>
    <t>TSA-B16-08</t>
  </si>
  <si>
    <t>Тейл-спинер Akara Bob 16 гр. 08</t>
  </si>
  <si>
    <t>TSA-B16-09</t>
  </si>
  <si>
    <t>Тейл-спинер Akara Bob 16 гр. 09</t>
  </si>
  <si>
    <t>TSA-B16-10</t>
  </si>
  <si>
    <t>Тейл-спинер Akara Bob 16 гр. 10</t>
  </si>
  <si>
    <t>TSA-B21-01</t>
  </si>
  <si>
    <t>Тейл-спинер Akara Bob 21 гр. 01</t>
  </si>
  <si>
    <t>TSA-B21-02</t>
  </si>
  <si>
    <t>Тейл-спинер Akara Bob 21 гр. 02</t>
  </si>
  <si>
    <t>TSA-B21-03</t>
  </si>
  <si>
    <t>Тейл-спинер Akara Bob 21 гр. 03</t>
  </si>
  <si>
    <t>TSA-B21-04</t>
  </si>
  <si>
    <t>Тейл-спинер Akara Bob 21 гр. 04</t>
  </si>
  <si>
    <t>TSA-B21-05</t>
  </si>
  <si>
    <t>Тейл-спинер Akara Bob 21 гр. 05</t>
  </si>
  <si>
    <t>TSA-B21-06</t>
  </si>
  <si>
    <t>Тейл-спинер Akara Bob 21 гр. 06</t>
  </si>
  <si>
    <t>TSA-B21-07</t>
  </si>
  <si>
    <t>Тейл-спинер Akara Bob 21 гр. 07</t>
  </si>
  <si>
    <t>TSA-B21-08</t>
  </si>
  <si>
    <t>Тейл-спинер Akara Bob 21 гр. 08</t>
  </si>
  <si>
    <t>TSA-B21-09</t>
  </si>
  <si>
    <t>Тейл-спинер Akara Bob 21 гр. 09</t>
  </si>
  <si>
    <t>TSA-B21-10</t>
  </si>
  <si>
    <t>Тейл-спинер Akara Bob 21 гр. 10</t>
  </si>
  <si>
    <t>TSA-B6-01</t>
  </si>
  <si>
    <t>Тейл-спинер Akara Bob 6 гр. 01</t>
  </si>
  <si>
    <t>TSA-B6-02</t>
  </si>
  <si>
    <t>Тейл-спинер Akara Bob 6 гр. 02</t>
  </si>
  <si>
    <t>TSA-B6-03</t>
  </si>
  <si>
    <t>Тейл-спинер Akara Bob 6 гр. 03</t>
  </si>
  <si>
    <t>TSA-B6-04</t>
  </si>
  <si>
    <t>Тейл-спинер Akara Bob 6 гр. 04</t>
  </si>
  <si>
    <t>TSA-B6-05</t>
  </si>
  <si>
    <t>Тейл-спинер Akara Bob 6 гр. 05</t>
  </si>
  <si>
    <t>TSA-B6-06</t>
  </si>
  <si>
    <t>Тейл-спинер Akara Bob 6 гр. 06</t>
  </si>
  <si>
    <t>TSA-B6-07</t>
  </si>
  <si>
    <t>Тейл-спинер Akara Bob 6 гр. 07</t>
  </si>
  <si>
    <t>TSA-B6-08</t>
  </si>
  <si>
    <t>Тейл-спинер Akara Bob 6 гр. 08</t>
  </si>
  <si>
    <t>TSA-B6-09</t>
  </si>
  <si>
    <t>Тейл-спинер Akara Bob 6 гр. 09</t>
  </si>
  <si>
    <t>TSA-B6-10</t>
  </si>
  <si>
    <t>Тейл-спинер Akara Bob 6 гр. 10</t>
  </si>
  <si>
    <t>Предлагаем вашему вниманию общую систему скидок.</t>
  </si>
  <si>
    <t>Оплата разовая</t>
  </si>
  <si>
    <t>Оплата за год, накопительная</t>
  </si>
  <si>
    <t>Скидка на цены категории Опт:</t>
  </si>
  <si>
    <t>50 000 руб.</t>
  </si>
  <si>
    <t>250 000 руб.</t>
  </si>
  <si>
    <t>100 000 руб.</t>
  </si>
  <si>
    <t>500 000 руб.</t>
  </si>
  <si>
    <t>200 000 руб.</t>
  </si>
  <si>
    <t>1 000 000 руб.</t>
  </si>
  <si>
    <t>400 000 руб.</t>
  </si>
  <si>
    <t>2 000 000 руб.</t>
  </si>
  <si>
    <t xml:space="preserve">Важно! Заказы принимаются только от индивидуальных предпринимателей и юридических лиц. Минимальная сумма заказа 25 тыс.руб.
Разовые и накопительные скидки действуют только на категорию цен ОПТ.
Пересмотр скидок производится по итогам года, на будущий период. </t>
  </si>
  <si>
    <t>Вернуться к бланку заказа</t>
  </si>
  <si>
    <r>
      <rPr>
        <b/>
        <sz val="10"/>
        <color rgb="FF000000"/>
        <rFont val="Tahoma"/>
      </rPr>
      <t>Минотавр СПб</t>
    </r>
    <r>
      <rPr>
        <sz val="10"/>
        <color rgb="FF000000"/>
        <rFont val="Tahoma"/>
      </rPr>
      <t xml:space="preserve">
</t>
    </r>
    <r>
      <rPr>
        <i/>
        <sz val="10"/>
        <color rgb="FF000000"/>
        <rFont val="Tahoma"/>
      </rPr>
      <t>телефон:</t>
    </r>
    <r>
      <rPr>
        <sz val="10"/>
        <color rgb="FF000000"/>
        <rFont val="Tahoma"/>
      </rPr>
      <t xml:space="preserve"> </t>
    </r>
    <r>
      <rPr>
        <sz val="9"/>
        <color rgb="FF333399"/>
        <rFont val="Tahoma"/>
      </rPr>
      <t>(812) 670-41-13</t>
    </r>
  </si>
  <si>
    <t>Рекомендованный минимальный размер наценки (МРН) в рознице на поставляемый товар от базового прайс-листа:</t>
  </si>
  <si>
    <t>Наименование товара</t>
  </si>
  <si>
    <t>МРН, %</t>
  </si>
  <si>
    <t>Катушки безынерционные Surf Master, Катушки безынерционные Akara, Катушки мультипликаторные Akara</t>
  </si>
  <si>
    <t>Катушки безынерционные F2F</t>
  </si>
  <si>
    <t>Катушки мультипликаторные Surf Master</t>
  </si>
  <si>
    <t>Катушки нахлыстовые</t>
  </si>
  <si>
    <t>Спиннинги стеклопластиковые тел. F2F</t>
  </si>
  <si>
    <t>Спиннинги карбоновые тел. Surf Master, Спиннинги стеклопластиковые штекерные F2F</t>
  </si>
  <si>
    <t>Спиннинги карбоновые штекерные Akara</t>
  </si>
  <si>
    <t>Спиннинги карбоновые штекерные Surf Master</t>
  </si>
  <si>
    <t>Удочки стеклопластиковые F2F, Удочки стеклопластиковые Surf Master, Удилища Карповые, Удилища для Троллинга</t>
  </si>
  <si>
    <t>Удочки карбоновые Akara, Удочки карбоновые Surf Master, Удилища Матчевые, Удилища для Морской ловли, Удилища Фидерные</t>
  </si>
  <si>
    <t>Удилища для Нахлыста</t>
  </si>
  <si>
    <t>Запасные части для удочек</t>
  </si>
  <si>
    <t>Чехлы для удочек</t>
  </si>
  <si>
    <t>Подсачеки Akara</t>
  </si>
  <si>
    <t>Блесны вертушки Akara</t>
  </si>
  <si>
    <t>Блесны колебалки Akara</t>
  </si>
  <si>
    <t xml:space="preserve">Воблеры Akara </t>
  </si>
  <si>
    <t>Силиконовые приманки Akara октопусы, Пилкеры</t>
  </si>
  <si>
    <t>Силиконовые приманки Akara</t>
  </si>
  <si>
    <t xml:space="preserve">Силиконовые приманки Akara Eatable </t>
  </si>
  <si>
    <t>Аксессуары Akara (вертлюги, карабины и пр.), Аксессуары Kujira (вертлюги, карабины и пр.)</t>
  </si>
  <si>
    <t>Аксессуары Maruto (вертлюги, карабины и пр.)</t>
  </si>
  <si>
    <t>Крючки Akara, Крючки Kujira, Крючки Мaruto</t>
  </si>
  <si>
    <t>Поводки и снасточки Akara</t>
  </si>
  <si>
    <t>Поплавки Akara</t>
  </si>
  <si>
    <t>Поплавки водоналивные Akara, сбирулино</t>
  </si>
  <si>
    <t>Леска, шнур, флюорокарбон Akara</t>
  </si>
  <si>
    <t>Прикормки, Ароматизаторы</t>
  </si>
  <si>
    <t>Ящики и коробочки</t>
  </si>
  <si>
    <t>Спасательные жилеты</t>
  </si>
  <si>
    <t>Головные уборы, носки</t>
  </si>
  <si>
    <t>Жилеты, Непромокаемая одежда</t>
  </si>
  <si>
    <t>Обувь, Одежда зимняя, термобелье, Одежда Novatex</t>
  </si>
  <si>
    <t>Перчатки Рукавицы</t>
  </si>
  <si>
    <t>Очки поляризационные</t>
  </si>
  <si>
    <t>Кемпинговая мебель</t>
  </si>
  <si>
    <t>Газовое оборудование, Посуда</t>
  </si>
  <si>
    <t>Барометры Akara, Ножи Akara</t>
  </si>
  <si>
    <t>Балансиры, Блесны зимние</t>
  </si>
  <si>
    <t>Кивки сторожки</t>
  </si>
  <si>
    <t>Ледобуры/Ледобуры титановые</t>
  </si>
  <si>
    <t>45/25</t>
  </si>
  <si>
    <t>Мормышки вольфрам Spider</t>
  </si>
  <si>
    <t>Палатки</t>
  </si>
  <si>
    <t>Санки</t>
  </si>
  <si>
    <t>Удочки зимние</t>
  </si>
  <si>
    <t>Ящики</t>
  </si>
  <si>
    <t>Вернуться к прайс-листу</t>
  </si>
  <si>
    <t>Тейлспиннер. Бланк индивидуального заказа на производство в СПБ. Минимальный заказ 25 тыс.руб.                                                                     Срок производства 2-4 недели.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</si>
</sst>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₽-419]"/>
    <numFmt numFmtId="165" formatCode="#,##0.00_-\ [$р.]"/>
  </numFmts>
  <fonts count="25" x14ac:knownFonts="1">
    <font>
      <sz val="11"/>
      <color rgb="FF000000"/>
      <name val="Calibri"/>
    </font>
    <font>
      <b/>
      <sz val="8"/>
      <color rgb="FF214200"/>
      <name val="Tahoma"/>
    </font>
    <font>
      <b/>
      <sz val="8"/>
      <color rgb="FF2F4020"/>
      <name val="Tahoma"/>
    </font>
    <font>
      <b/>
      <sz val="8"/>
      <color rgb="FFFFFFFF"/>
      <name val="Tahoma"/>
    </font>
    <font>
      <sz val="10"/>
      <color rgb="FF000000"/>
      <name val="Tahoma"/>
    </font>
    <font>
      <sz val="8"/>
      <color rgb="FF262626"/>
      <name val="Tahoma"/>
    </font>
    <font>
      <sz val="14"/>
      <color rgb="FF000000"/>
      <name val="Cambria"/>
    </font>
    <font>
      <sz val="8"/>
      <color rgb="FF333333"/>
      <name val="Tahoma"/>
    </font>
    <font>
      <b/>
      <sz val="8"/>
      <color rgb="FF003300"/>
      <name val="Tahoma"/>
    </font>
    <font>
      <b/>
      <i/>
      <sz val="16"/>
      <color rgb="FFFFFFFF"/>
      <name val="Calibri"/>
    </font>
    <font>
      <u/>
      <sz val="8"/>
      <color rgb="FF3B3B38"/>
      <name val="Tahoma"/>
    </font>
    <font>
      <sz val="8"/>
      <color rgb="FF3B3B38"/>
      <name val="Tahoma"/>
    </font>
    <font>
      <u/>
      <sz val="9"/>
      <color rgb="FF494529"/>
      <name val="Tahoma"/>
    </font>
    <font>
      <u/>
      <sz val="9"/>
      <color rgb="FF808000"/>
      <name val="Tahoma"/>
    </font>
    <font>
      <b/>
      <sz val="8"/>
      <color rgb="FF800000"/>
      <name val="Tahoma"/>
    </font>
    <font>
      <u/>
      <sz val="8"/>
      <color rgb="FFFF0000"/>
      <name val="Tahoma"/>
    </font>
    <font>
      <b/>
      <sz val="10"/>
      <color rgb="FF3E650F"/>
      <name val="Tahoma"/>
    </font>
    <font>
      <b/>
      <u/>
      <sz val="10"/>
      <color rgb="FF3E650F"/>
      <name val="Tahoma"/>
    </font>
    <font>
      <b/>
      <i/>
      <sz val="10"/>
      <color rgb="FF594278"/>
      <name val="Tahoma"/>
    </font>
    <font>
      <b/>
      <i/>
      <u/>
      <sz val="10"/>
      <color rgb="FF594278"/>
      <name val="Tahoma"/>
    </font>
    <font>
      <u/>
      <sz val="8"/>
      <color rgb="FF50931F"/>
      <name val="Tahoma"/>
    </font>
    <font>
      <b/>
      <sz val="10"/>
      <color rgb="FF000000"/>
      <name val="Tahoma"/>
    </font>
    <font>
      <i/>
      <sz val="10"/>
      <color rgb="FF000000"/>
      <name val="Tahoma"/>
    </font>
    <font>
      <sz val="9"/>
      <color rgb="FF3B608D"/>
      <name val="Tahoma"/>
    </font>
    <font>
      <sz val="9"/>
      <color rgb="FF333399"/>
      <name val="Tahoma"/>
    </font>
  </fonts>
  <fills count="21">
    <fill>
      <patternFill patternType="none"/>
    </fill>
    <fill>
      <patternFill patternType="gray125"/>
    </fill>
    <fill>
      <patternFill patternType="none"/>
    </fill>
    <fill>
      <patternFill patternType="solid">
        <fgColor rgb="FFFCEED4"/>
        <bgColor rgb="FFFFFFFF"/>
      </patternFill>
    </fill>
    <fill>
      <patternFill patternType="solid">
        <fgColor rgb="FFD0EDC1"/>
        <bgColor rgb="FFFFFFFF"/>
      </patternFill>
    </fill>
    <fill>
      <patternFill patternType="solid">
        <fgColor rgb="FF789545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CFC"/>
        <bgColor rgb="FF000000"/>
      </patternFill>
    </fill>
    <fill>
      <patternFill patternType="solid">
        <fgColor rgb="FFFCFCF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2D69B"/>
        <bgColor rgb="FFFFFFFF"/>
      </patternFill>
    </fill>
    <fill>
      <gradientFill type="path">
        <stop position="0">
          <color rgb="FFCFD581"/>
        </stop>
        <stop position="1">
          <color rgb="FF789545"/>
        </stop>
      </gradientFill>
    </fill>
    <fill>
      <patternFill patternType="solid">
        <fgColor rgb="FFF3ECD1"/>
        <bgColor rgb="FFFFFFFF"/>
      </patternFill>
    </fill>
    <fill>
      <patternFill patternType="solid">
        <fgColor rgb="FFFDF7E7"/>
        <bgColor rgb="FFFFFFFF"/>
      </patternFill>
    </fill>
    <fill>
      <patternFill patternType="solid">
        <fgColor rgb="FFFCFCFC"/>
        <bgColor rgb="FF000000"/>
      </patternFill>
    </fill>
    <fill>
      <patternFill patternType="solid">
        <fgColor rgb="FFE8F5D7"/>
        <bgColor rgb="FF000000"/>
      </patternFill>
    </fill>
    <fill>
      <patternFill patternType="solid">
        <fgColor rgb="FFF9F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CFCF7"/>
        <bgColor rgb="FF000000"/>
      </patternFill>
    </fill>
  </fills>
  <borders count="21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FFFFFF"/>
      </left>
      <right/>
      <top/>
      <bottom style="thin">
        <color rgb="FF999999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/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 style="thin">
        <color rgb="FFFFFFFF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1">
    <xf numFmtId="0" fontId="0" fillId="0" borderId="0"/>
  </cellStyleXfs>
  <cellXfs count="74">
    <xf numFmtId="0" fontId="0" fillId="2" borderId="0" xfId="0" applyFill="1"/>
    <xf numFmtId="0" fontId="0" fillId="2" borderId="0" xfId="0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right" vertical="center" wrapText="1" indent="1"/>
    </xf>
    <xf numFmtId="10" fontId="2" fillId="4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right" vertical="center" wrapText="1" indent="1"/>
    </xf>
    <xf numFmtId="0" fontId="4" fillId="6" borderId="5" xfId="0" applyFont="1" applyFill="1" applyBorder="1" applyAlignment="1">
      <alignment horizontal="right" vertical="center" wrapText="1" indent="2"/>
    </xf>
    <xf numFmtId="0" fontId="0" fillId="2" borderId="0" xfId="0" applyFill="1" applyAlignment="1">
      <alignment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9" fontId="5" fillId="7" borderId="1" xfId="0" applyNumberFormat="1" applyFont="1" applyFill="1" applyBorder="1" applyAlignment="1">
      <alignment horizontal="center" vertical="center" wrapText="1"/>
    </xf>
    <xf numFmtId="9" fontId="5" fillId="8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7" fillId="9" borderId="6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center"/>
    </xf>
    <xf numFmtId="0" fontId="7" fillId="9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left" vertical="center"/>
    </xf>
    <xf numFmtId="0" fontId="8" fillId="10" borderId="7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right" vertical="center" wrapText="1" indent="1"/>
    </xf>
    <xf numFmtId="0" fontId="9" fillId="12" borderId="9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horizontal="right" vertical="center" wrapText="1" indent="2"/>
    </xf>
    <xf numFmtId="0" fontId="0" fillId="6" borderId="11" xfId="0" applyFill="1" applyBorder="1"/>
    <xf numFmtId="0" fontId="5" fillId="16" borderId="1" xfId="0" applyFont="1" applyFill="1" applyBorder="1" applyAlignment="1">
      <alignment horizontal="left" vertical="center" indent="1"/>
    </xf>
    <xf numFmtId="0" fontId="15" fillId="16" borderId="1" xfId="0" applyFont="1" applyFill="1" applyBorder="1" applyAlignment="1">
      <alignment horizontal="center" vertical="center"/>
    </xf>
    <xf numFmtId="165" fontId="5" fillId="16" borderId="1" xfId="0" applyNumberFormat="1" applyFont="1" applyFill="1" applyBorder="1" applyAlignment="1">
      <alignment horizontal="left" vertical="center" indent="1"/>
    </xf>
    <xf numFmtId="165" fontId="0" fillId="2" borderId="0" xfId="0" applyNumberFormat="1" applyFill="1" applyAlignment="1">
      <alignment wrapText="1"/>
    </xf>
    <xf numFmtId="165" fontId="0" fillId="2" borderId="0" xfId="0" applyNumberFormat="1" applyFill="1"/>
    <xf numFmtId="0" fontId="5" fillId="20" borderId="1" xfId="0" applyFont="1" applyFill="1" applyBorder="1" applyAlignment="1">
      <alignment horizontal="left" vertical="center" indent="1"/>
    </xf>
    <xf numFmtId="165" fontId="5" fillId="20" borderId="1" xfId="0" applyNumberFormat="1" applyFont="1" applyFill="1" applyBorder="1" applyAlignment="1">
      <alignment horizontal="left" vertical="center" indent="1"/>
    </xf>
    <xf numFmtId="0" fontId="15" fillId="20" borderId="1" xfId="0" applyFont="1" applyFill="1" applyBorder="1" applyAlignment="1">
      <alignment horizontal="center" vertical="center"/>
    </xf>
    <xf numFmtId="0" fontId="20" fillId="19" borderId="1" xfId="0" applyFont="1" applyFill="1" applyBorder="1" applyAlignment="1">
      <alignment horizontal="left" vertical="center" indent="1"/>
    </xf>
    <xf numFmtId="0" fontId="16" fillId="17" borderId="1" xfId="0" applyFont="1" applyFill="1" applyBorder="1" applyAlignment="1">
      <alignment horizontal="left" vertical="center" wrapText="1" indent="1"/>
    </xf>
    <xf numFmtId="165" fontId="16" fillId="17" borderId="1" xfId="0" applyNumberFormat="1" applyFont="1" applyFill="1" applyBorder="1" applyAlignment="1">
      <alignment horizontal="left" vertical="center" wrapText="1" indent="1"/>
    </xf>
    <xf numFmtId="0" fontId="17" fillId="17" borderId="1" xfId="0" applyFont="1" applyFill="1" applyBorder="1" applyAlignment="1">
      <alignment horizontal="left" vertical="center" wrapText="1" indent="1"/>
    </xf>
    <xf numFmtId="0" fontId="18" fillId="18" borderId="1" xfId="0" applyFont="1" applyFill="1" applyBorder="1" applyAlignment="1">
      <alignment horizontal="left" vertical="center" indent="1"/>
    </xf>
    <xf numFmtId="165" fontId="18" fillId="18" borderId="1" xfId="0" applyNumberFormat="1" applyFont="1" applyFill="1" applyBorder="1" applyAlignment="1">
      <alignment horizontal="left" vertical="center" indent="1"/>
    </xf>
    <xf numFmtId="0" fontId="19" fillId="18" borderId="1" xfId="0" applyFont="1" applyFill="1" applyBorder="1" applyAlignment="1">
      <alignment horizontal="left" vertical="center" indent="1"/>
    </xf>
    <xf numFmtId="0" fontId="9" fillId="13" borderId="2" xfId="0" applyFont="1" applyFill="1" applyBorder="1" applyAlignment="1">
      <alignment horizontal="left" vertical="center" wrapText="1" indent="4"/>
    </xf>
    <xf numFmtId="0" fontId="9" fillId="13" borderId="4" xfId="0" applyFont="1" applyFill="1" applyBorder="1" applyAlignment="1">
      <alignment horizontal="left" vertical="center" wrapText="1" indent="4"/>
    </xf>
    <xf numFmtId="0" fontId="3" fillId="5" borderId="4" xfId="0" applyFont="1" applyFill="1" applyBorder="1" applyAlignment="1">
      <alignment horizontal="right" vertical="center" wrapText="1" indent="1"/>
    </xf>
    <xf numFmtId="0" fontId="3" fillId="5" borderId="3" xfId="0" applyFont="1" applyFill="1" applyBorder="1" applyAlignment="1">
      <alignment horizontal="right" vertical="center" wrapText="1" indent="1"/>
    </xf>
    <xf numFmtId="0" fontId="0" fillId="14" borderId="2" xfId="0" applyFill="1" applyBorder="1" applyAlignment="1">
      <alignment horizontal="center" wrapText="1"/>
    </xf>
    <xf numFmtId="0" fontId="0" fillId="14" borderId="4" xfId="0" applyFill="1" applyBorder="1" applyAlignment="1">
      <alignment horizontal="center" wrapText="1"/>
    </xf>
    <xf numFmtId="0" fontId="0" fillId="14" borderId="3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10" fillId="15" borderId="12" xfId="0" applyFont="1" applyFill="1" applyBorder="1" applyAlignment="1">
      <alignment horizontal="center" vertical="top"/>
    </xf>
    <xf numFmtId="0" fontId="11" fillId="15" borderId="12" xfId="0" applyFont="1" applyFill="1" applyBorder="1" applyAlignment="1">
      <alignment horizontal="center" vertical="top"/>
    </xf>
    <xf numFmtId="0" fontId="11" fillId="15" borderId="13" xfId="0" applyFont="1" applyFill="1" applyBorder="1" applyAlignment="1">
      <alignment horizontal="center"/>
    </xf>
    <xf numFmtId="0" fontId="12" fillId="15" borderId="13" xfId="0" applyFont="1" applyFill="1" applyBorder="1" applyAlignment="1">
      <alignment horizontal="left" vertical="center" indent="13"/>
    </xf>
    <xf numFmtId="0" fontId="12" fillId="15" borderId="14" xfId="0" applyFont="1" applyFill="1" applyBorder="1" applyAlignment="1">
      <alignment horizontal="left" vertical="center" indent="13"/>
    </xf>
    <xf numFmtId="0" fontId="12" fillId="15" borderId="12" xfId="0" applyFont="1" applyFill="1" applyBorder="1" applyAlignment="1">
      <alignment horizontal="left" vertical="center" indent="13"/>
    </xf>
    <xf numFmtId="0" fontId="12" fillId="15" borderId="15" xfId="0" applyFont="1" applyFill="1" applyBorder="1" applyAlignment="1">
      <alignment horizontal="left" vertical="center" indent="13"/>
    </xf>
    <xf numFmtId="0" fontId="0" fillId="15" borderId="13" xfId="0" applyFill="1" applyBorder="1" applyAlignment="1">
      <alignment horizontal="center" wrapText="1"/>
    </xf>
    <xf numFmtId="0" fontId="0" fillId="15" borderId="12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4" fillId="6" borderId="5" xfId="0" applyFont="1" applyFill="1" applyBorder="1" applyAlignment="1">
      <alignment horizontal="right" vertical="center" wrapText="1" indent="2"/>
    </xf>
    <xf numFmtId="0" fontId="4" fillId="6" borderId="15" xfId="0" applyFont="1" applyFill="1" applyBorder="1" applyAlignment="1">
      <alignment horizontal="right" vertical="center" indent="2"/>
    </xf>
    <xf numFmtId="0" fontId="12" fillId="15" borderId="2" xfId="0" applyFont="1" applyFill="1" applyBorder="1" applyAlignment="1">
      <alignment horizontal="center" vertical="center"/>
    </xf>
    <xf numFmtId="0" fontId="12" fillId="15" borderId="4" xfId="0" applyFont="1" applyFill="1" applyBorder="1" applyAlignment="1">
      <alignment horizontal="center" vertical="center"/>
    </xf>
    <xf numFmtId="0" fontId="12" fillId="15" borderId="3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wrapText="1"/>
    </xf>
    <xf numFmtId="0" fontId="0" fillId="14" borderId="19" xfId="0" applyFill="1" applyBorder="1" applyAlignment="1">
      <alignment horizontal="center" wrapText="1"/>
    </xf>
    <xf numFmtId="0" fontId="0" fillId="14" borderId="13" xfId="0" applyFill="1" applyBorder="1" applyAlignment="1">
      <alignment horizontal="center" wrapText="1"/>
    </xf>
    <xf numFmtId="0" fontId="13" fillId="10" borderId="9" xfId="0" applyFont="1" applyFill="1" applyBorder="1" applyAlignment="1">
      <alignment horizontal="center" vertical="center"/>
    </xf>
    <xf numFmtId="0" fontId="13" fillId="10" borderId="20" xfId="0" applyFont="1" applyFill="1" applyBorder="1" applyAlignment="1">
      <alignment horizontal="center" vertical="center"/>
    </xf>
    <xf numFmtId="0" fontId="0" fillId="10" borderId="9" xfId="0" applyFill="1" applyBorder="1" applyAlignment="1">
      <alignment horizontal="center" wrapText="1"/>
    </xf>
    <xf numFmtId="0" fontId="0" fillId="10" borderId="20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438150</xdr:colOff>
      <xdr:row>0</xdr:row>
      <xdr:rowOff>0</xdr:rowOff>
    </xdr:from>
    <xdr:ext cx="2181225" cy="390525"/>
    <xdr:pic>
      <xdr:nvPicPr>
        <xdr:cNvPr id="2" name="Рисунок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438150</xdr:colOff>
      <xdr:row>3</xdr:row>
      <xdr:rowOff>104775</xdr:rowOff>
    </xdr:from>
    <xdr:ext cx="523875" cy="219075"/>
    <xdr:pic>
      <xdr:nvPicPr>
        <xdr:cNvPr id="3" name="Рисунок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714375</xdr:colOff>
      <xdr:row>3</xdr:row>
      <xdr:rowOff>47625</xdr:rowOff>
    </xdr:from>
    <xdr:ext cx="504825" cy="304800"/>
    <xdr:pic>
      <xdr:nvPicPr>
        <xdr:cNvPr id="4" name="Рисунок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8</xdr:row>
      <xdr:rowOff>9525</xdr:rowOff>
    </xdr:from>
    <xdr:ext cx="3333750" cy="3333750"/>
    <xdr:pic>
      <xdr:nvPicPr>
        <xdr:cNvPr id="5" name="tsa-b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18</xdr:row>
      <xdr:rowOff>9525</xdr:rowOff>
    </xdr:from>
    <xdr:ext cx="3333750" cy="3333750"/>
    <xdr:pic>
      <xdr:nvPicPr>
        <xdr:cNvPr id="6" name="tsa-b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38</xdr:row>
      <xdr:rowOff>9525</xdr:rowOff>
    </xdr:from>
    <xdr:ext cx="3333750" cy="3333750"/>
    <xdr:pic>
      <xdr:nvPicPr>
        <xdr:cNvPr id="7" name="tsa-b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0</xdr:row>
      <xdr:rowOff>28575</xdr:rowOff>
    </xdr:from>
    <xdr:ext cx="2181225" cy="390525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0</xdr:row>
      <xdr:rowOff>28575</xdr:rowOff>
    </xdr:from>
    <xdr:ext cx="2181225" cy="390525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youtube.com/channel/UCR5rKC7bYqdQKzle95_SIr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topLeftCell="B1" workbookViewId="0">
      <pane ySplit="6" topLeftCell="A7" activePane="bottomLeft" state="frozen"/>
      <selection pane="bottomLeft" activeCell="P9" sqref="P9"/>
    </sheetView>
  </sheetViews>
  <sheetFormatPr defaultColWidth="8.85546875" defaultRowHeight="15" x14ac:dyDescent="0.25"/>
  <cols>
    <col min="1" max="1" width="6.42578125" hidden="1" customWidth="1"/>
    <col min="2" max="2" width="16" customWidth="1"/>
    <col min="3" max="3" width="40" customWidth="1"/>
    <col min="4" max="4" width="11.140625" customWidth="1"/>
    <col min="5" max="5" width="8.28515625" hidden="1" customWidth="1"/>
    <col min="6" max="6" width="11" customWidth="1"/>
    <col min="7" max="7" width="0.28515625" hidden="1" customWidth="1"/>
    <col min="8" max="10" width="11.42578125" customWidth="1"/>
    <col min="11" max="11" width="50.28515625" customWidth="1"/>
    <col min="12" max="13" width="15.140625" customWidth="1"/>
    <col min="14" max="14" width="16" customWidth="1"/>
  </cols>
  <sheetData>
    <row r="1" spans="1:14" ht="37.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8" t="s">
        <v>0</v>
      </c>
      <c r="M1" s="59"/>
      <c r="N1" s="47"/>
    </row>
    <row r="2" spans="1:14" ht="67.5" customHeight="1" x14ac:dyDescent="0.25">
      <c r="A2" s="40" t="s">
        <v>169</v>
      </c>
      <c r="B2" s="41"/>
      <c r="C2" s="41"/>
      <c r="D2" s="41"/>
      <c r="E2" s="41"/>
      <c r="F2" s="41"/>
      <c r="G2" s="41"/>
      <c r="H2" s="41"/>
      <c r="I2" s="41"/>
      <c r="J2" s="41" t="s">
        <v>1</v>
      </c>
      <c r="K2" s="41"/>
      <c r="L2" s="42"/>
      <c r="M2" s="43"/>
      <c r="N2" s="47"/>
    </row>
    <row r="3" spans="1:14" ht="9.7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6"/>
      <c r="N3" s="47"/>
    </row>
    <row r="4" spans="1:14" ht="18" customHeight="1" x14ac:dyDescent="0.25">
      <c r="A4" s="55"/>
      <c r="B4" s="50" t="s">
        <v>2</v>
      </c>
      <c r="C4" s="50"/>
      <c r="D4" s="50"/>
      <c r="E4" s="50"/>
      <c r="F4" s="51" t="s">
        <v>3</v>
      </c>
      <c r="G4" s="51"/>
      <c r="H4" s="51"/>
      <c r="I4" s="51"/>
      <c r="J4" s="51"/>
      <c r="K4" s="52"/>
      <c r="L4" s="3" t="s">
        <v>4</v>
      </c>
      <c r="M4" s="4">
        <v>0</v>
      </c>
      <c r="N4" s="47"/>
    </row>
    <row r="5" spans="1:14" ht="18" customHeight="1" x14ac:dyDescent="0.25">
      <c r="A5" s="56"/>
      <c r="B5" s="48" t="s">
        <v>5</v>
      </c>
      <c r="C5" s="49"/>
      <c r="D5" s="49"/>
      <c r="E5" s="49"/>
      <c r="F5" s="53"/>
      <c r="G5" s="53"/>
      <c r="H5" s="53"/>
      <c r="I5" s="53"/>
      <c r="J5" s="53"/>
      <c r="K5" s="54"/>
      <c r="L5" s="3" t="s">
        <v>6</v>
      </c>
      <c r="M5" s="5">
        <f>SUM($M$7:$M$39987)</f>
        <v>0</v>
      </c>
      <c r="N5" s="47"/>
    </row>
    <row r="6" spans="1:14" ht="39.75" customHeight="1" x14ac:dyDescent="0.25">
      <c r="A6" s="2" t="s">
        <v>7</v>
      </c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 t="s">
        <v>18</v>
      </c>
      <c r="M6" s="2" t="s">
        <v>19</v>
      </c>
      <c r="N6" s="47"/>
    </row>
    <row r="7" spans="1:14" ht="26.1" customHeight="1" x14ac:dyDescent="0.25">
      <c r="A7" s="34" t="s">
        <v>20</v>
      </c>
      <c r="B7" s="34"/>
      <c r="C7" s="34"/>
      <c r="D7" s="34"/>
      <c r="E7" s="34"/>
      <c r="F7" s="35"/>
      <c r="G7" s="35"/>
      <c r="H7" s="35"/>
      <c r="I7" s="35"/>
      <c r="J7" s="35"/>
      <c r="K7" s="36"/>
      <c r="L7" s="36"/>
      <c r="M7" s="34"/>
      <c r="N7" s="28"/>
    </row>
    <row r="8" spans="1:14" ht="26.1" customHeight="1" x14ac:dyDescent="0.25">
      <c r="A8" s="37" t="s">
        <v>21</v>
      </c>
      <c r="B8" s="37"/>
      <c r="C8" s="37"/>
      <c r="D8" s="37"/>
      <c r="E8" s="37"/>
      <c r="F8" s="38"/>
      <c r="G8" s="38"/>
      <c r="H8" s="38"/>
      <c r="I8" s="38"/>
      <c r="J8" s="38"/>
      <c r="K8" s="39"/>
      <c r="L8" s="39"/>
      <c r="M8" s="37"/>
      <c r="N8" s="29"/>
    </row>
    <row r="9" spans="1:14" ht="27" customHeight="1" x14ac:dyDescent="0.25">
      <c r="A9" s="25">
        <v>1</v>
      </c>
      <c r="B9" s="25" t="s">
        <v>22</v>
      </c>
      <c r="C9" s="25" t="s">
        <v>23</v>
      </c>
      <c r="D9" s="25">
        <v>10</v>
      </c>
      <c r="E9" s="25" t="s">
        <v>24</v>
      </c>
      <c r="F9" s="27">
        <v>169.4</v>
      </c>
      <c r="G9" s="27"/>
      <c r="H9" s="27">
        <f>ROUND(169.4-169.4*M4,2)</f>
        <v>169.4</v>
      </c>
      <c r="I9" s="27">
        <v>271</v>
      </c>
      <c r="J9" s="27">
        <v>359</v>
      </c>
      <c r="K9" s="33"/>
      <c r="L9" s="26"/>
      <c r="M9" s="25">
        <f t="shared" ref="M9:M18" si="0">ROUND(L9*H9,2)</f>
        <v>0</v>
      </c>
      <c r="N9" s="29" t="str">
        <f>IF(AND($D$9&gt;0,$L$9&gt;0),IF(ROUNDDOWN($L$9/$D$9,0)&lt;&gt;$L$9/$D$9,"Не кратно",""),"")</f>
        <v/>
      </c>
    </row>
    <row r="10" spans="1:14" ht="27" customHeight="1" x14ac:dyDescent="0.25">
      <c r="A10" s="30">
        <v>2</v>
      </c>
      <c r="B10" s="30" t="s">
        <v>25</v>
      </c>
      <c r="C10" s="30" t="s">
        <v>26</v>
      </c>
      <c r="D10" s="25">
        <v>10</v>
      </c>
      <c r="E10" s="30" t="s">
        <v>24</v>
      </c>
      <c r="F10" s="31">
        <v>169.4</v>
      </c>
      <c r="G10" s="31"/>
      <c r="H10" s="31">
        <f>ROUND(169.4-169.4*M4,2)</f>
        <v>169.4</v>
      </c>
      <c r="I10" s="31">
        <v>271</v>
      </c>
      <c r="J10" s="31">
        <v>359</v>
      </c>
      <c r="K10" s="33"/>
      <c r="L10" s="32"/>
      <c r="M10" s="30">
        <f t="shared" si="0"/>
        <v>0</v>
      </c>
      <c r="N10" s="29" t="str">
        <f>IF(AND($D$10&gt;0,$L$10&gt;0),IF(ROUNDDOWN($L$10/$D$10,0)&lt;&gt;$L$10/$D$10,"Не кратно",""),"")</f>
        <v/>
      </c>
    </row>
    <row r="11" spans="1:14" ht="27" customHeight="1" x14ac:dyDescent="0.25">
      <c r="A11" s="25">
        <v>3</v>
      </c>
      <c r="B11" s="25" t="s">
        <v>27</v>
      </c>
      <c r="C11" s="25" t="s">
        <v>28</v>
      </c>
      <c r="D11" s="25">
        <v>10</v>
      </c>
      <c r="E11" s="25" t="s">
        <v>24</v>
      </c>
      <c r="F11" s="27">
        <v>169.4</v>
      </c>
      <c r="G11" s="27"/>
      <c r="H11" s="27">
        <f>ROUND(169.4-169.4*M4,2)</f>
        <v>169.4</v>
      </c>
      <c r="I11" s="27">
        <v>271</v>
      </c>
      <c r="J11" s="27">
        <v>359</v>
      </c>
      <c r="K11" s="33"/>
      <c r="L11" s="26"/>
      <c r="M11" s="25">
        <f t="shared" si="0"/>
        <v>0</v>
      </c>
      <c r="N11" s="29" t="str">
        <f>IF(AND($D$11&gt;0,$L$11&gt;0),IF(ROUNDDOWN($L$11/$D$11,0)&lt;&gt;$L$11/$D$11,"Не кратно",""),"")</f>
        <v/>
      </c>
    </row>
    <row r="12" spans="1:14" ht="27" customHeight="1" x14ac:dyDescent="0.25">
      <c r="A12" s="30">
        <v>4</v>
      </c>
      <c r="B12" s="30" t="s">
        <v>29</v>
      </c>
      <c r="C12" s="30" t="s">
        <v>30</v>
      </c>
      <c r="D12" s="25">
        <v>10</v>
      </c>
      <c r="E12" s="30" t="s">
        <v>24</v>
      </c>
      <c r="F12" s="31">
        <v>169.4</v>
      </c>
      <c r="G12" s="31"/>
      <c r="H12" s="31">
        <f>ROUND(169.4-169.4*M4,2)</f>
        <v>169.4</v>
      </c>
      <c r="I12" s="31">
        <v>271</v>
      </c>
      <c r="J12" s="31">
        <v>359</v>
      </c>
      <c r="K12" s="33"/>
      <c r="L12" s="32"/>
      <c r="M12" s="30">
        <f t="shared" si="0"/>
        <v>0</v>
      </c>
      <c r="N12" s="29" t="str">
        <f>IF(AND($D$12&gt;0,$L$12&gt;0),IF(ROUNDDOWN($L$12/$D$12,0)&lt;&gt;$L$12/$D$12,"Не кратно",""),"")</f>
        <v/>
      </c>
    </row>
    <row r="13" spans="1:14" ht="27" customHeight="1" x14ac:dyDescent="0.25">
      <c r="A13" s="25">
        <v>5</v>
      </c>
      <c r="B13" s="25" t="s">
        <v>31</v>
      </c>
      <c r="C13" s="25" t="s">
        <v>32</v>
      </c>
      <c r="D13" s="25">
        <v>10</v>
      </c>
      <c r="E13" s="25" t="s">
        <v>24</v>
      </c>
      <c r="F13" s="27">
        <v>169.4</v>
      </c>
      <c r="G13" s="27"/>
      <c r="H13" s="27">
        <f>ROUND(169.4-169.4*M4,2)</f>
        <v>169.4</v>
      </c>
      <c r="I13" s="27">
        <v>271</v>
      </c>
      <c r="J13" s="27">
        <v>359</v>
      </c>
      <c r="K13" s="33"/>
      <c r="L13" s="26"/>
      <c r="M13" s="25">
        <f t="shared" si="0"/>
        <v>0</v>
      </c>
      <c r="N13" s="29" t="str">
        <f>IF(AND($D$13&gt;0,$L$13&gt;0),IF(ROUNDDOWN($L$13/$D$13,0)&lt;&gt;$L$13/$D$13,"Не кратно",""),"")</f>
        <v/>
      </c>
    </row>
    <row r="14" spans="1:14" ht="27" customHeight="1" x14ac:dyDescent="0.25">
      <c r="A14" s="30">
        <v>6</v>
      </c>
      <c r="B14" s="30" t="s">
        <v>33</v>
      </c>
      <c r="C14" s="30" t="s">
        <v>34</v>
      </c>
      <c r="D14" s="25">
        <v>10</v>
      </c>
      <c r="E14" s="30" t="s">
        <v>24</v>
      </c>
      <c r="F14" s="31">
        <v>169.4</v>
      </c>
      <c r="G14" s="31"/>
      <c r="H14" s="31">
        <f>ROUND(169.4-169.4*M4,2)</f>
        <v>169.4</v>
      </c>
      <c r="I14" s="31">
        <v>271</v>
      </c>
      <c r="J14" s="31">
        <v>359</v>
      </c>
      <c r="K14" s="33"/>
      <c r="L14" s="32"/>
      <c r="M14" s="30">
        <f t="shared" si="0"/>
        <v>0</v>
      </c>
      <c r="N14" s="29" t="str">
        <f>IF(AND($D$14&gt;0,$L$14&gt;0),IF(ROUNDDOWN($L$14/$D$14,0)&lt;&gt;$L$14/$D$14,"Не кратно",""),"")</f>
        <v/>
      </c>
    </row>
    <row r="15" spans="1:14" ht="27" customHeight="1" x14ac:dyDescent="0.25">
      <c r="A15" s="25">
        <v>7</v>
      </c>
      <c r="B15" s="25" t="s">
        <v>35</v>
      </c>
      <c r="C15" s="25" t="s">
        <v>36</v>
      </c>
      <c r="D15" s="25">
        <v>10</v>
      </c>
      <c r="E15" s="25" t="s">
        <v>24</v>
      </c>
      <c r="F15" s="27">
        <v>169.4</v>
      </c>
      <c r="G15" s="27"/>
      <c r="H15" s="27">
        <f>ROUND(169.4-169.4*M4,2)</f>
        <v>169.4</v>
      </c>
      <c r="I15" s="27">
        <v>271</v>
      </c>
      <c r="J15" s="27">
        <v>359</v>
      </c>
      <c r="K15" s="33"/>
      <c r="L15" s="26"/>
      <c r="M15" s="25">
        <f t="shared" si="0"/>
        <v>0</v>
      </c>
      <c r="N15" s="29" t="str">
        <f>IF(AND($D$15&gt;0,$L$15&gt;0),IF(ROUNDDOWN($L$15/$D$15,0)&lt;&gt;$L$15/$D$15,"Не кратно",""),"")</f>
        <v/>
      </c>
    </row>
    <row r="16" spans="1:14" ht="27" customHeight="1" x14ac:dyDescent="0.25">
      <c r="A16" s="30">
        <v>8</v>
      </c>
      <c r="B16" s="30" t="s">
        <v>37</v>
      </c>
      <c r="C16" s="30" t="s">
        <v>38</v>
      </c>
      <c r="D16" s="25">
        <v>10</v>
      </c>
      <c r="E16" s="30" t="s">
        <v>24</v>
      </c>
      <c r="F16" s="31">
        <v>169.4</v>
      </c>
      <c r="G16" s="31"/>
      <c r="H16" s="31">
        <f>ROUND(169.4-169.4*M4,2)</f>
        <v>169.4</v>
      </c>
      <c r="I16" s="31">
        <v>271</v>
      </c>
      <c r="J16" s="31">
        <v>359</v>
      </c>
      <c r="K16" s="33"/>
      <c r="L16" s="32"/>
      <c r="M16" s="30">
        <f t="shared" si="0"/>
        <v>0</v>
      </c>
      <c r="N16" s="29" t="str">
        <f>IF(AND($D$16&gt;0,$L$16&gt;0),IF(ROUNDDOWN($L$16/$D$16,0)&lt;&gt;$L$16/$D$16,"Не кратно",""),"")</f>
        <v/>
      </c>
    </row>
    <row r="17" spans="1:14" ht="27" customHeight="1" x14ac:dyDescent="0.25">
      <c r="A17" s="25">
        <v>9</v>
      </c>
      <c r="B17" s="25" t="s">
        <v>39</v>
      </c>
      <c r="C17" s="25" t="s">
        <v>40</v>
      </c>
      <c r="D17" s="25">
        <v>10</v>
      </c>
      <c r="E17" s="25" t="s">
        <v>24</v>
      </c>
      <c r="F17" s="27">
        <v>169.4</v>
      </c>
      <c r="G17" s="27"/>
      <c r="H17" s="27">
        <f>ROUND(169.4-169.4*M4,2)</f>
        <v>169.4</v>
      </c>
      <c r="I17" s="27">
        <v>271</v>
      </c>
      <c r="J17" s="27">
        <v>359</v>
      </c>
      <c r="K17" s="33"/>
      <c r="L17" s="26"/>
      <c r="M17" s="25">
        <f t="shared" si="0"/>
        <v>0</v>
      </c>
      <c r="N17" s="29" t="str">
        <f>IF(AND($D$17&gt;0,$L$17&gt;0),IF(ROUNDDOWN($L$17/$D$17,0)&lt;&gt;$L$17/$D$17,"Не кратно",""),"")</f>
        <v/>
      </c>
    </row>
    <row r="18" spans="1:14" ht="27" customHeight="1" x14ac:dyDescent="0.25">
      <c r="A18" s="30">
        <v>10</v>
      </c>
      <c r="B18" s="30" t="s">
        <v>41</v>
      </c>
      <c r="C18" s="30" t="s">
        <v>42</v>
      </c>
      <c r="D18" s="25">
        <v>10</v>
      </c>
      <c r="E18" s="30" t="s">
        <v>24</v>
      </c>
      <c r="F18" s="31">
        <v>169.4</v>
      </c>
      <c r="G18" s="31"/>
      <c r="H18" s="31">
        <f>ROUND(169.4-169.4*M4,2)</f>
        <v>169.4</v>
      </c>
      <c r="I18" s="31">
        <v>271</v>
      </c>
      <c r="J18" s="31">
        <v>359</v>
      </c>
      <c r="K18" s="33"/>
      <c r="L18" s="32"/>
      <c r="M18" s="30">
        <f t="shared" si="0"/>
        <v>0</v>
      </c>
      <c r="N18" s="29" t="str">
        <f>IF(AND($D$18&gt;0,$L$18&gt;0),IF(ROUNDDOWN($L$18/$D$18,0)&lt;&gt;$L$18/$D$18,"Не кратно",""),"")</f>
        <v/>
      </c>
    </row>
    <row r="19" spans="1:14" ht="15" customHeight="1" x14ac:dyDescent="0.25">
      <c r="A19" s="25">
        <v>13</v>
      </c>
      <c r="B19" s="25" t="s">
        <v>43</v>
      </c>
      <c r="C19" s="25" t="s">
        <v>44</v>
      </c>
      <c r="D19" s="25">
        <v>10</v>
      </c>
      <c r="E19" s="25" t="s">
        <v>24</v>
      </c>
      <c r="F19" s="27">
        <v>169.4</v>
      </c>
      <c r="G19" s="27"/>
      <c r="H19" s="27">
        <f>ROUND(169.4-169.4*M4,2)</f>
        <v>169.4</v>
      </c>
      <c r="I19" s="27">
        <v>271</v>
      </c>
      <c r="J19" s="27">
        <v>359</v>
      </c>
      <c r="K19" s="33"/>
      <c r="L19" s="26"/>
      <c r="M19" s="25">
        <f t="shared" ref="M19:M38" si="1">ROUND(L19*H19,2)</f>
        <v>0</v>
      </c>
      <c r="N19" s="29" t="str">
        <f>IF(AND($D$19&gt;0,$L$19&gt;0),IF(ROUNDDOWN($L$19/$D$19,0)&lt;&gt;$L$19/$D$19,"Не кратно",""),"")</f>
        <v/>
      </c>
    </row>
    <row r="20" spans="1:14" ht="15" customHeight="1" x14ac:dyDescent="0.25">
      <c r="A20" s="30">
        <v>14</v>
      </c>
      <c r="B20" s="30" t="s">
        <v>45</v>
      </c>
      <c r="C20" s="30" t="s">
        <v>46</v>
      </c>
      <c r="D20" s="25">
        <v>10</v>
      </c>
      <c r="E20" s="30" t="s">
        <v>24</v>
      </c>
      <c r="F20" s="31">
        <v>169.4</v>
      </c>
      <c r="G20" s="31"/>
      <c r="H20" s="31">
        <f>ROUND(169.4-169.4*M4,2)</f>
        <v>169.4</v>
      </c>
      <c r="I20" s="31">
        <v>271</v>
      </c>
      <c r="J20" s="31">
        <v>359</v>
      </c>
      <c r="K20" s="33"/>
      <c r="L20" s="32"/>
      <c r="M20" s="30">
        <f t="shared" si="1"/>
        <v>0</v>
      </c>
      <c r="N20" s="29" t="str">
        <f>IF(AND($D$20&gt;0,$L$20&gt;0),IF(ROUNDDOWN($L$20/$D$20,0)&lt;&gt;$L$20/$D$20,"Не кратно",""),"")</f>
        <v/>
      </c>
    </row>
    <row r="21" spans="1:14" ht="15" customHeight="1" x14ac:dyDescent="0.25">
      <c r="A21" s="25">
        <v>15</v>
      </c>
      <c r="B21" s="25" t="s">
        <v>47</v>
      </c>
      <c r="C21" s="25" t="s">
        <v>48</v>
      </c>
      <c r="D21" s="25">
        <v>10</v>
      </c>
      <c r="E21" s="25">
        <v>15</v>
      </c>
      <c r="F21" s="27">
        <v>169.4</v>
      </c>
      <c r="G21" s="27"/>
      <c r="H21" s="27">
        <f>ROUND(169.4-169.4*M4,2)</f>
        <v>169.4</v>
      </c>
      <c r="I21" s="27">
        <v>271</v>
      </c>
      <c r="J21" s="27">
        <v>359</v>
      </c>
      <c r="K21" s="33"/>
      <c r="L21" s="26"/>
      <c r="M21" s="25">
        <f t="shared" si="1"/>
        <v>0</v>
      </c>
      <c r="N21" s="29" t="str">
        <f>IF(AND($D$21&gt;0,$L$21&gt;0),IF(ROUNDDOWN($L$21/$D$21,0)&lt;&gt;$L$21/$D$21,"Не кратно",""),"")</f>
        <v/>
      </c>
    </row>
    <row r="22" spans="1:14" ht="15" customHeight="1" x14ac:dyDescent="0.25">
      <c r="A22" s="30">
        <v>16</v>
      </c>
      <c r="B22" s="30" t="s">
        <v>49</v>
      </c>
      <c r="C22" s="30" t="s">
        <v>50</v>
      </c>
      <c r="D22" s="25">
        <v>10</v>
      </c>
      <c r="E22" s="30" t="s">
        <v>24</v>
      </c>
      <c r="F22" s="31">
        <v>169.4</v>
      </c>
      <c r="G22" s="31"/>
      <c r="H22" s="31">
        <f>ROUND(169.4-169.4*M4,2)</f>
        <v>169.4</v>
      </c>
      <c r="I22" s="31">
        <v>271</v>
      </c>
      <c r="J22" s="31">
        <v>359</v>
      </c>
      <c r="K22" s="33"/>
      <c r="L22" s="32"/>
      <c r="M22" s="30">
        <f t="shared" si="1"/>
        <v>0</v>
      </c>
      <c r="N22" s="29" t="str">
        <f>IF(AND($D$22&gt;0,$L$22&gt;0),IF(ROUNDDOWN($L$22/$D$22,0)&lt;&gt;$L$22/$D$22,"Не кратно",""),"")</f>
        <v/>
      </c>
    </row>
    <row r="23" spans="1:14" ht="15" customHeight="1" x14ac:dyDescent="0.25">
      <c r="A23" s="25">
        <v>17</v>
      </c>
      <c r="B23" s="25" t="s">
        <v>51</v>
      </c>
      <c r="C23" s="25" t="s">
        <v>52</v>
      </c>
      <c r="D23" s="25">
        <v>10</v>
      </c>
      <c r="E23" s="25" t="s">
        <v>24</v>
      </c>
      <c r="F23" s="27">
        <v>169.4</v>
      </c>
      <c r="G23" s="27"/>
      <c r="H23" s="27">
        <f>ROUND(169.4-169.4*M4,2)</f>
        <v>169.4</v>
      </c>
      <c r="I23" s="27">
        <v>271</v>
      </c>
      <c r="J23" s="27">
        <v>359</v>
      </c>
      <c r="K23" s="33"/>
      <c r="L23" s="26"/>
      <c r="M23" s="25">
        <f t="shared" si="1"/>
        <v>0</v>
      </c>
      <c r="N23" s="29" t="str">
        <f>IF(AND($D$23&gt;0,$L$23&gt;0),IF(ROUNDDOWN($L$23/$D$23,0)&lt;&gt;$L$23/$D$23,"Не кратно",""),"")</f>
        <v/>
      </c>
    </row>
    <row r="24" spans="1:14" ht="15" customHeight="1" x14ac:dyDescent="0.25">
      <c r="A24" s="30">
        <v>18</v>
      </c>
      <c r="B24" s="30" t="s">
        <v>53</v>
      </c>
      <c r="C24" s="30" t="s">
        <v>54</v>
      </c>
      <c r="D24" s="25">
        <v>10</v>
      </c>
      <c r="E24" s="30" t="s">
        <v>24</v>
      </c>
      <c r="F24" s="31">
        <v>169.4</v>
      </c>
      <c r="G24" s="31"/>
      <c r="H24" s="31">
        <f>ROUND(169.4-169.4*M4,2)</f>
        <v>169.4</v>
      </c>
      <c r="I24" s="31">
        <v>271</v>
      </c>
      <c r="J24" s="31">
        <v>359</v>
      </c>
      <c r="K24" s="33"/>
      <c r="L24" s="32"/>
      <c r="M24" s="30">
        <f t="shared" si="1"/>
        <v>0</v>
      </c>
      <c r="N24" s="29" t="str">
        <f>IF(AND($D$24&gt;0,$L$24&gt;0),IF(ROUNDDOWN($L$24/$D$24,0)&lt;&gt;$L$24/$D$24,"Не кратно",""),"")</f>
        <v/>
      </c>
    </row>
    <row r="25" spans="1:14" ht="15" customHeight="1" x14ac:dyDescent="0.25">
      <c r="A25" s="25">
        <v>19</v>
      </c>
      <c r="B25" s="25" t="s">
        <v>55</v>
      </c>
      <c r="C25" s="25" t="s">
        <v>56</v>
      </c>
      <c r="D25" s="25">
        <v>10</v>
      </c>
      <c r="E25" s="25" t="s">
        <v>24</v>
      </c>
      <c r="F25" s="27">
        <v>169.4</v>
      </c>
      <c r="G25" s="27"/>
      <c r="H25" s="27">
        <f>ROUND(169.4-169.4*M4,2)</f>
        <v>169.4</v>
      </c>
      <c r="I25" s="27">
        <v>271</v>
      </c>
      <c r="J25" s="27">
        <v>359</v>
      </c>
      <c r="K25" s="33"/>
      <c r="L25" s="26"/>
      <c r="M25" s="25">
        <f t="shared" si="1"/>
        <v>0</v>
      </c>
      <c r="N25" s="29" t="str">
        <f>IF(AND($D$25&gt;0,$L$25&gt;0),IF(ROUNDDOWN($L$25/$D$25,0)&lt;&gt;$L$25/$D$25,"Не кратно",""),"")</f>
        <v/>
      </c>
    </row>
    <row r="26" spans="1:14" ht="15" customHeight="1" x14ac:dyDescent="0.25">
      <c r="A26" s="30">
        <v>20</v>
      </c>
      <c r="B26" s="30" t="s">
        <v>57</v>
      </c>
      <c r="C26" s="30" t="s">
        <v>58</v>
      </c>
      <c r="D26" s="25">
        <v>10</v>
      </c>
      <c r="E26" s="30" t="s">
        <v>24</v>
      </c>
      <c r="F26" s="31">
        <v>169.4</v>
      </c>
      <c r="G26" s="31"/>
      <c r="H26" s="31">
        <f>ROUND(169.4-169.4*M4,2)</f>
        <v>169.4</v>
      </c>
      <c r="I26" s="31">
        <v>271</v>
      </c>
      <c r="J26" s="31">
        <v>359</v>
      </c>
      <c r="K26" s="33"/>
      <c r="L26" s="32"/>
      <c r="M26" s="30">
        <f t="shared" si="1"/>
        <v>0</v>
      </c>
      <c r="N26" s="29" t="str">
        <f>IF(AND($D$26&gt;0,$L$26&gt;0),IF(ROUNDDOWN($L$26/$D$26,0)&lt;&gt;$L$26/$D$26,"Не кратно",""),"")</f>
        <v/>
      </c>
    </row>
    <row r="27" spans="1:14" ht="15" customHeight="1" x14ac:dyDescent="0.25">
      <c r="A27" s="25">
        <v>21</v>
      </c>
      <c r="B27" s="25" t="s">
        <v>59</v>
      </c>
      <c r="C27" s="25" t="s">
        <v>60</v>
      </c>
      <c r="D27" s="25">
        <v>10</v>
      </c>
      <c r="E27" s="25" t="s">
        <v>24</v>
      </c>
      <c r="F27" s="27">
        <v>169.4</v>
      </c>
      <c r="G27" s="27"/>
      <c r="H27" s="27">
        <f>ROUND(169.4-169.4*M4,2)</f>
        <v>169.4</v>
      </c>
      <c r="I27" s="27">
        <v>271</v>
      </c>
      <c r="J27" s="27">
        <v>359</v>
      </c>
      <c r="K27" s="33"/>
      <c r="L27" s="26"/>
      <c r="M27" s="25">
        <f t="shared" si="1"/>
        <v>0</v>
      </c>
      <c r="N27" s="29" t="str">
        <f>IF(AND($D$27&gt;0,$L$27&gt;0),IF(ROUNDDOWN($L$27/$D$27,0)&lt;&gt;$L$27/$D$27,"Не кратно",""),"")</f>
        <v/>
      </c>
    </row>
    <row r="28" spans="1:14" ht="15" customHeight="1" x14ac:dyDescent="0.25">
      <c r="A28" s="30">
        <v>22</v>
      </c>
      <c r="B28" s="30" t="s">
        <v>61</v>
      </c>
      <c r="C28" s="30" t="s">
        <v>62</v>
      </c>
      <c r="D28" s="25">
        <v>10</v>
      </c>
      <c r="E28" s="30" t="s">
        <v>24</v>
      </c>
      <c r="F28" s="31">
        <v>169.4</v>
      </c>
      <c r="G28" s="31"/>
      <c r="H28" s="31">
        <f>ROUND(169.4-169.4*M4,2)</f>
        <v>169.4</v>
      </c>
      <c r="I28" s="31">
        <v>271</v>
      </c>
      <c r="J28" s="31">
        <v>359</v>
      </c>
      <c r="K28" s="33"/>
      <c r="L28" s="32"/>
      <c r="M28" s="30">
        <f t="shared" si="1"/>
        <v>0</v>
      </c>
      <c r="N28" s="29" t="str">
        <f>IF(AND($D$28&gt;0,$L$28&gt;0),IF(ROUNDDOWN($L$28/$D$28,0)&lt;&gt;$L$28/$D$28,"Не кратно",""),"")</f>
        <v/>
      </c>
    </row>
    <row r="29" spans="1:14" ht="15" customHeight="1" x14ac:dyDescent="0.25">
      <c r="A29" s="25">
        <v>25</v>
      </c>
      <c r="B29" s="25" t="s">
        <v>63</v>
      </c>
      <c r="C29" s="25" t="s">
        <v>64</v>
      </c>
      <c r="D29" s="25">
        <v>10</v>
      </c>
      <c r="E29" s="25" t="s">
        <v>24</v>
      </c>
      <c r="F29" s="27">
        <v>187</v>
      </c>
      <c r="G29" s="27"/>
      <c r="H29" s="27">
        <f>ROUND(187-187*M4,2)</f>
        <v>187</v>
      </c>
      <c r="I29" s="27">
        <v>299</v>
      </c>
      <c r="J29" s="27">
        <v>396</v>
      </c>
      <c r="K29" s="33"/>
      <c r="L29" s="26"/>
      <c r="M29" s="25">
        <f t="shared" si="1"/>
        <v>0</v>
      </c>
      <c r="N29" s="29" t="str">
        <f>IF(AND($D$29&gt;0,$L$29&gt;0),IF(ROUNDDOWN($L$29/$D$29,0)&lt;&gt;$L$29/$D$29,"Не кратно",""),"")</f>
        <v/>
      </c>
    </row>
    <row r="30" spans="1:14" ht="15" customHeight="1" x14ac:dyDescent="0.25">
      <c r="A30" s="30">
        <v>26</v>
      </c>
      <c r="B30" s="30" t="s">
        <v>65</v>
      </c>
      <c r="C30" s="30" t="s">
        <v>66</v>
      </c>
      <c r="D30" s="25">
        <v>10</v>
      </c>
      <c r="E30" s="30" t="s">
        <v>24</v>
      </c>
      <c r="F30" s="31">
        <v>187</v>
      </c>
      <c r="G30" s="31"/>
      <c r="H30" s="31">
        <f>ROUND(187-187*M4,2)</f>
        <v>187</v>
      </c>
      <c r="I30" s="31">
        <v>299</v>
      </c>
      <c r="J30" s="31">
        <v>396</v>
      </c>
      <c r="K30" s="33"/>
      <c r="L30" s="32"/>
      <c r="M30" s="30">
        <f t="shared" si="1"/>
        <v>0</v>
      </c>
      <c r="N30" s="29" t="str">
        <f>IF(AND($D$30&gt;0,$L$30&gt;0),IF(ROUNDDOWN($L$30/$D$30,0)&lt;&gt;$L$30/$D$30,"Не кратно",""),"")</f>
        <v/>
      </c>
    </row>
    <row r="31" spans="1:14" ht="15" customHeight="1" x14ac:dyDescent="0.25">
      <c r="A31" s="25">
        <v>27</v>
      </c>
      <c r="B31" s="25" t="s">
        <v>67</v>
      </c>
      <c r="C31" s="25" t="s">
        <v>68</v>
      </c>
      <c r="D31" s="25">
        <v>10</v>
      </c>
      <c r="E31" s="25" t="s">
        <v>24</v>
      </c>
      <c r="F31" s="27">
        <v>187</v>
      </c>
      <c r="G31" s="27"/>
      <c r="H31" s="27">
        <f>ROUND(187-187*M4,2)</f>
        <v>187</v>
      </c>
      <c r="I31" s="27">
        <v>299</v>
      </c>
      <c r="J31" s="27">
        <v>396</v>
      </c>
      <c r="K31" s="33"/>
      <c r="L31" s="26"/>
      <c r="M31" s="25">
        <f t="shared" si="1"/>
        <v>0</v>
      </c>
      <c r="N31" s="29" t="str">
        <f>IF(AND($D$31&gt;0,$L$31&gt;0),IF(ROUNDDOWN($L$31/$D$31,0)&lt;&gt;$L$31/$D$31,"Не кратно",""),"")</f>
        <v/>
      </c>
    </row>
    <row r="32" spans="1:14" ht="15" customHeight="1" x14ac:dyDescent="0.25">
      <c r="A32" s="30">
        <v>28</v>
      </c>
      <c r="B32" s="30" t="s">
        <v>69</v>
      </c>
      <c r="C32" s="30" t="s">
        <v>70</v>
      </c>
      <c r="D32" s="25">
        <v>10</v>
      </c>
      <c r="E32" s="30" t="s">
        <v>24</v>
      </c>
      <c r="F32" s="31">
        <v>187</v>
      </c>
      <c r="G32" s="31"/>
      <c r="H32" s="31">
        <f>ROUND(187-187*M4,2)</f>
        <v>187</v>
      </c>
      <c r="I32" s="31">
        <v>299</v>
      </c>
      <c r="J32" s="31">
        <v>396</v>
      </c>
      <c r="K32" s="33"/>
      <c r="L32" s="32"/>
      <c r="M32" s="30">
        <f t="shared" si="1"/>
        <v>0</v>
      </c>
      <c r="N32" s="29" t="str">
        <f>IF(AND($D$32&gt;0,$L$32&gt;0),IF(ROUNDDOWN($L$32/$D$32,0)&lt;&gt;$L$32/$D$32,"Не кратно",""),"")</f>
        <v/>
      </c>
    </row>
    <row r="33" spans="1:14" ht="15" customHeight="1" x14ac:dyDescent="0.25">
      <c r="A33" s="25">
        <v>29</v>
      </c>
      <c r="B33" s="25" t="s">
        <v>71</v>
      </c>
      <c r="C33" s="25" t="s">
        <v>72</v>
      </c>
      <c r="D33" s="25">
        <v>10</v>
      </c>
      <c r="E33" s="25" t="s">
        <v>24</v>
      </c>
      <c r="F33" s="27">
        <v>187</v>
      </c>
      <c r="G33" s="27"/>
      <c r="H33" s="27">
        <f>ROUND(187-187*M4,2)</f>
        <v>187</v>
      </c>
      <c r="I33" s="27">
        <v>299</v>
      </c>
      <c r="J33" s="27">
        <v>396</v>
      </c>
      <c r="K33" s="33"/>
      <c r="L33" s="26"/>
      <c r="M33" s="25">
        <f t="shared" si="1"/>
        <v>0</v>
      </c>
      <c r="N33" s="29" t="str">
        <f>IF(AND($D$33&gt;0,$L$33&gt;0),IF(ROUNDDOWN($L$33/$D$33,0)&lt;&gt;$L$33/$D$33,"Не кратно",""),"")</f>
        <v/>
      </c>
    </row>
    <row r="34" spans="1:14" ht="15" customHeight="1" x14ac:dyDescent="0.25">
      <c r="A34" s="30">
        <v>30</v>
      </c>
      <c r="B34" s="30" t="s">
        <v>73</v>
      </c>
      <c r="C34" s="30" t="s">
        <v>74</v>
      </c>
      <c r="D34" s="25">
        <v>10</v>
      </c>
      <c r="E34" s="30" t="s">
        <v>24</v>
      </c>
      <c r="F34" s="31">
        <v>187</v>
      </c>
      <c r="G34" s="31"/>
      <c r="H34" s="31">
        <f>ROUND(187-187*M4,2)</f>
        <v>187</v>
      </c>
      <c r="I34" s="31">
        <v>299</v>
      </c>
      <c r="J34" s="31">
        <v>396</v>
      </c>
      <c r="K34" s="33"/>
      <c r="L34" s="32"/>
      <c r="M34" s="30">
        <f t="shared" si="1"/>
        <v>0</v>
      </c>
      <c r="N34" s="29" t="str">
        <f>IF(AND($D$34&gt;0,$L$34&gt;0),IF(ROUNDDOWN($L$34/$D$34,0)&lt;&gt;$L$34/$D$34,"Не кратно",""),"")</f>
        <v/>
      </c>
    </row>
    <row r="35" spans="1:14" ht="15" customHeight="1" x14ac:dyDescent="0.25">
      <c r="A35" s="25">
        <v>31</v>
      </c>
      <c r="B35" s="25" t="s">
        <v>75</v>
      </c>
      <c r="C35" s="25" t="s">
        <v>76</v>
      </c>
      <c r="D35" s="25">
        <v>10</v>
      </c>
      <c r="E35" s="25" t="s">
        <v>24</v>
      </c>
      <c r="F35" s="27">
        <v>187</v>
      </c>
      <c r="G35" s="27"/>
      <c r="H35" s="27">
        <f>ROUND(187-187*M4,2)</f>
        <v>187</v>
      </c>
      <c r="I35" s="27">
        <v>299</v>
      </c>
      <c r="J35" s="27">
        <v>396</v>
      </c>
      <c r="K35" s="33"/>
      <c r="L35" s="26"/>
      <c r="M35" s="25">
        <f t="shared" si="1"/>
        <v>0</v>
      </c>
      <c r="N35" s="29" t="str">
        <f>IF(AND($D$35&gt;0,$L$35&gt;0),IF(ROUNDDOWN($L$35/$D$35,0)&lt;&gt;$L$35/$D$35,"Не кратно",""),"")</f>
        <v/>
      </c>
    </row>
    <row r="36" spans="1:14" ht="15" customHeight="1" x14ac:dyDescent="0.25">
      <c r="A36" s="30">
        <v>32</v>
      </c>
      <c r="B36" s="30" t="s">
        <v>77</v>
      </c>
      <c r="C36" s="30" t="s">
        <v>78</v>
      </c>
      <c r="D36" s="25">
        <v>10</v>
      </c>
      <c r="E36" s="30" t="s">
        <v>24</v>
      </c>
      <c r="F36" s="31">
        <v>187</v>
      </c>
      <c r="G36" s="31"/>
      <c r="H36" s="31">
        <f>ROUND(187-187*M4,2)</f>
        <v>187</v>
      </c>
      <c r="I36" s="31">
        <v>299</v>
      </c>
      <c r="J36" s="31">
        <v>396</v>
      </c>
      <c r="K36" s="33"/>
      <c r="L36" s="32"/>
      <c r="M36" s="30">
        <f t="shared" si="1"/>
        <v>0</v>
      </c>
      <c r="N36" s="29" t="str">
        <f>IF(AND($D$36&gt;0,$L$36&gt;0),IF(ROUNDDOWN($L$36/$D$36,0)&lt;&gt;$L$36/$D$36,"Не кратно",""),"")</f>
        <v/>
      </c>
    </row>
    <row r="37" spans="1:14" ht="15" customHeight="1" x14ac:dyDescent="0.25">
      <c r="A37" s="25">
        <v>33</v>
      </c>
      <c r="B37" s="25" t="s">
        <v>79</v>
      </c>
      <c r="C37" s="25" t="s">
        <v>80</v>
      </c>
      <c r="D37" s="25">
        <v>10</v>
      </c>
      <c r="E37" s="25" t="s">
        <v>24</v>
      </c>
      <c r="F37" s="27">
        <v>187</v>
      </c>
      <c r="G37" s="27"/>
      <c r="H37" s="27">
        <f>ROUND(187-187*M4,2)</f>
        <v>187</v>
      </c>
      <c r="I37" s="27">
        <v>299</v>
      </c>
      <c r="J37" s="27">
        <v>396</v>
      </c>
      <c r="K37" s="33"/>
      <c r="L37" s="26"/>
      <c r="M37" s="25">
        <f t="shared" si="1"/>
        <v>0</v>
      </c>
      <c r="N37" s="29" t="str">
        <f>IF(AND($D$37&gt;0,$L$37&gt;0),IF(ROUNDDOWN($L$37/$D$37,0)&lt;&gt;$L$37/$D$37,"Не кратно",""),"")</f>
        <v/>
      </c>
    </row>
    <row r="38" spans="1:14" ht="15" customHeight="1" x14ac:dyDescent="0.25">
      <c r="A38" s="30">
        <v>34</v>
      </c>
      <c r="B38" s="30" t="s">
        <v>81</v>
      </c>
      <c r="C38" s="30" t="s">
        <v>82</v>
      </c>
      <c r="D38" s="25">
        <v>10</v>
      </c>
      <c r="E38" s="30" t="s">
        <v>24</v>
      </c>
      <c r="F38" s="31">
        <v>187</v>
      </c>
      <c r="G38" s="31"/>
      <c r="H38" s="31">
        <f>ROUND(187-187*M4,2)</f>
        <v>187</v>
      </c>
      <c r="I38" s="31">
        <v>299</v>
      </c>
      <c r="J38" s="31">
        <v>396</v>
      </c>
      <c r="K38" s="33"/>
      <c r="L38" s="32"/>
      <c r="M38" s="30">
        <f t="shared" si="1"/>
        <v>0</v>
      </c>
      <c r="N38" s="29" t="str">
        <f>IF(AND($D$38&gt;0,$L$38&gt;0),IF(ROUNDDOWN($L$38/$D$38,0)&lt;&gt;$L$38/$D$38,"Не кратно",""),"")</f>
        <v/>
      </c>
    </row>
    <row r="39" spans="1:14" ht="27" customHeight="1" x14ac:dyDescent="0.25">
      <c r="A39" s="25">
        <v>37</v>
      </c>
      <c r="B39" s="25" t="s">
        <v>83</v>
      </c>
      <c r="C39" s="25" t="s">
        <v>84</v>
      </c>
      <c r="D39" s="25">
        <v>10</v>
      </c>
      <c r="E39" s="25" t="s">
        <v>24</v>
      </c>
      <c r="F39" s="27">
        <v>169.4</v>
      </c>
      <c r="G39" s="27"/>
      <c r="H39" s="27">
        <f>ROUND(169.4-169.4*M4,2)</f>
        <v>169.4</v>
      </c>
      <c r="I39" s="27">
        <v>271</v>
      </c>
      <c r="J39" s="27">
        <v>359</v>
      </c>
      <c r="K39" s="33"/>
      <c r="L39" s="26"/>
      <c r="M39" s="25">
        <f t="shared" ref="M39:M48" si="2">ROUND(L39*H39,2)</f>
        <v>0</v>
      </c>
      <c r="N39" s="29" t="str">
        <f>IF(AND($D$39&gt;0,$L$39&gt;0),IF(ROUNDDOWN($L$39/$D$39,0)&lt;&gt;$L$39/$D$39,"Не кратно",""),"")</f>
        <v/>
      </c>
    </row>
    <row r="40" spans="1:14" ht="27" customHeight="1" x14ac:dyDescent="0.25">
      <c r="A40" s="30">
        <v>38</v>
      </c>
      <c r="B40" s="30" t="s">
        <v>85</v>
      </c>
      <c r="C40" s="30" t="s">
        <v>86</v>
      </c>
      <c r="D40" s="25">
        <v>10</v>
      </c>
      <c r="E40" s="30" t="s">
        <v>24</v>
      </c>
      <c r="F40" s="31">
        <v>169.4</v>
      </c>
      <c r="G40" s="31"/>
      <c r="H40" s="31">
        <f>ROUND(169.4-169.4*M4,2)</f>
        <v>169.4</v>
      </c>
      <c r="I40" s="31">
        <v>271</v>
      </c>
      <c r="J40" s="31">
        <v>359</v>
      </c>
      <c r="K40" s="33"/>
      <c r="L40" s="32"/>
      <c r="M40" s="30">
        <f t="shared" si="2"/>
        <v>0</v>
      </c>
      <c r="N40" s="29" t="str">
        <f>IF(AND($D$40&gt;0,$L$40&gt;0),IF(ROUNDDOWN($L$40/$D$40,0)&lt;&gt;$L$40/$D$40,"Не кратно",""),"")</f>
        <v/>
      </c>
    </row>
    <row r="41" spans="1:14" ht="27" customHeight="1" x14ac:dyDescent="0.25">
      <c r="A41" s="25">
        <v>39</v>
      </c>
      <c r="B41" s="25" t="s">
        <v>87</v>
      </c>
      <c r="C41" s="25" t="s">
        <v>88</v>
      </c>
      <c r="D41" s="25">
        <v>10</v>
      </c>
      <c r="E41" s="25" t="s">
        <v>24</v>
      </c>
      <c r="F41" s="27">
        <v>169.4</v>
      </c>
      <c r="G41" s="27"/>
      <c r="H41" s="27">
        <f>ROUND(169.4-169.4*M4,2)</f>
        <v>169.4</v>
      </c>
      <c r="I41" s="27">
        <v>271</v>
      </c>
      <c r="J41" s="27">
        <v>359</v>
      </c>
      <c r="K41" s="33"/>
      <c r="L41" s="26"/>
      <c r="M41" s="25">
        <f t="shared" si="2"/>
        <v>0</v>
      </c>
      <c r="N41" s="29" t="str">
        <f>IF(AND($D$41&gt;0,$L$41&gt;0),IF(ROUNDDOWN($L$41/$D$41,0)&lt;&gt;$L$41/$D$41,"Не кратно",""),"")</f>
        <v/>
      </c>
    </row>
    <row r="42" spans="1:14" ht="27" customHeight="1" x14ac:dyDescent="0.25">
      <c r="A42" s="30">
        <v>40</v>
      </c>
      <c r="B42" s="30" t="s">
        <v>89</v>
      </c>
      <c r="C42" s="30" t="s">
        <v>90</v>
      </c>
      <c r="D42" s="25">
        <v>10</v>
      </c>
      <c r="E42" s="30" t="s">
        <v>24</v>
      </c>
      <c r="F42" s="31">
        <v>169.4</v>
      </c>
      <c r="G42" s="31"/>
      <c r="H42" s="31">
        <f>ROUND(169.4-169.4*M4,2)</f>
        <v>169.4</v>
      </c>
      <c r="I42" s="31">
        <v>271</v>
      </c>
      <c r="J42" s="31">
        <v>359</v>
      </c>
      <c r="K42" s="33"/>
      <c r="L42" s="32"/>
      <c r="M42" s="30">
        <f t="shared" si="2"/>
        <v>0</v>
      </c>
      <c r="N42" s="29" t="str">
        <f>IF(AND($D$42&gt;0,$L$42&gt;0),IF(ROUNDDOWN($L$42/$D$42,0)&lt;&gt;$L$42/$D$42,"Не кратно",""),"")</f>
        <v/>
      </c>
    </row>
    <row r="43" spans="1:14" ht="27" customHeight="1" x14ac:dyDescent="0.25">
      <c r="A43" s="25">
        <v>41</v>
      </c>
      <c r="B43" s="25" t="s">
        <v>91</v>
      </c>
      <c r="C43" s="25" t="s">
        <v>92</v>
      </c>
      <c r="D43" s="25">
        <v>10</v>
      </c>
      <c r="E43" s="25" t="s">
        <v>24</v>
      </c>
      <c r="F43" s="27">
        <v>169.4</v>
      </c>
      <c r="G43" s="27"/>
      <c r="H43" s="27">
        <f>ROUND(169.4-169.4*M4,2)</f>
        <v>169.4</v>
      </c>
      <c r="I43" s="27">
        <v>271</v>
      </c>
      <c r="J43" s="27">
        <v>359</v>
      </c>
      <c r="K43" s="33"/>
      <c r="L43" s="26"/>
      <c r="M43" s="25">
        <f t="shared" si="2"/>
        <v>0</v>
      </c>
      <c r="N43" s="29" t="str">
        <f>IF(AND($D$43&gt;0,$L$43&gt;0),IF(ROUNDDOWN($L$43/$D$43,0)&lt;&gt;$L$43/$D$43,"Не кратно",""),"")</f>
        <v/>
      </c>
    </row>
    <row r="44" spans="1:14" ht="27" customHeight="1" x14ac:dyDescent="0.25">
      <c r="A44" s="30">
        <v>42</v>
      </c>
      <c r="B44" s="30" t="s">
        <v>93</v>
      </c>
      <c r="C44" s="30" t="s">
        <v>94</v>
      </c>
      <c r="D44" s="25">
        <v>10</v>
      </c>
      <c r="E44" s="30" t="s">
        <v>24</v>
      </c>
      <c r="F44" s="31">
        <v>169.4</v>
      </c>
      <c r="G44" s="31"/>
      <c r="H44" s="31">
        <f>ROUND(169.4-169.4*M4,2)</f>
        <v>169.4</v>
      </c>
      <c r="I44" s="31">
        <v>271</v>
      </c>
      <c r="J44" s="31">
        <v>359</v>
      </c>
      <c r="K44" s="33"/>
      <c r="L44" s="32"/>
      <c r="M44" s="30">
        <f t="shared" si="2"/>
        <v>0</v>
      </c>
      <c r="N44" s="29" t="str">
        <f>IF(AND($D$44&gt;0,$L$44&gt;0),IF(ROUNDDOWN($L$44/$D$44,0)&lt;&gt;$L$44/$D$44,"Не кратно",""),"")</f>
        <v/>
      </c>
    </row>
    <row r="45" spans="1:14" ht="27" customHeight="1" x14ac:dyDescent="0.25">
      <c r="A45" s="25">
        <v>43</v>
      </c>
      <c r="B45" s="25" t="s">
        <v>95</v>
      </c>
      <c r="C45" s="25" t="s">
        <v>96</v>
      </c>
      <c r="D45" s="25">
        <v>10</v>
      </c>
      <c r="E45" s="25" t="s">
        <v>24</v>
      </c>
      <c r="F45" s="27">
        <v>169.4</v>
      </c>
      <c r="G45" s="27"/>
      <c r="H45" s="27">
        <f>ROUND(169.4-169.4*M4,2)</f>
        <v>169.4</v>
      </c>
      <c r="I45" s="27">
        <v>271</v>
      </c>
      <c r="J45" s="27">
        <v>359</v>
      </c>
      <c r="K45" s="33"/>
      <c r="L45" s="26"/>
      <c r="M45" s="25">
        <f t="shared" si="2"/>
        <v>0</v>
      </c>
      <c r="N45" s="29" t="str">
        <f>IF(AND($D$45&gt;0,$L$45&gt;0),IF(ROUNDDOWN($L$45/$D$45,0)&lt;&gt;$L$45/$D$45,"Не кратно",""),"")</f>
        <v/>
      </c>
    </row>
    <row r="46" spans="1:14" ht="27" customHeight="1" x14ac:dyDescent="0.25">
      <c r="A46" s="30">
        <v>44</v>
      </c>
      <c r="B46" s="30" t="s">
        <v>97</v>
      </c>
      <c r="C46" s="30" t="s">
        <v>98</v>
      </c>
      <c r="D46" s="25">
        <v>10</v>
      </c>
      <c r="E46" s="30" t="s">
        <v>24</v>
      </c>
      <c r="F46" s="31">
        <v>169.4</v>
      </c>
      <c r="G46" s="31"/>
      <c r="H46" s="31">
        <f>ROUND(169.4-169.4*M4,2)</f>
        <v>169.4</v>
      </c>
      <c r="I46" s="31">
        <v>271</v>
      </c>
      <c r="J46" s="31">
        <v>359</v>
      </c>
      <c r="K46" s="33"/>
      <c r="L46" s="32"/>
      <c r="M46" s="30">
        <f t="shared" si="2"/>
        <v>0</v>
      </c>
      <c r="N46" s="29" t="str">
        <f>IF(AND($D$46&gt;0,$L$46&gt;0),IF(ROUNDDOWN($L$46/$D$46,0)&lt;&gt;$L$46/$D$46,"Не кратно",""),"")</f>
        <v/>
      </c>
    </row>
    <row r="47" spans="1:14" ht="27" customHeight="1" x14ac:dyDescent="0.25">
      <c r="A47" s="25">
        <v>45</v>
      </c>
      <c r="B47" s="25" t="s">
        <v>99</v>
      </c>
      <c r="C47" s="25" t="s">
        <v>100</v>
      </c>
      <c r="D47" s="25">
        <v>10</v>
      </c>
      <c r="E47" s="25" t="s">
        <v>24</v>
      </c>
      <c r="F47" s="27">
        <v>169.4</v>
      </c>
      <c r="G47" s="27"/>
      <c r="H47" s="27">
        <f>ROUND(169.4-169.4*M4,2)</f>
        <v>169.4</v>
      </c>
      <c r="I47" s="27">
        <v>271</v>
      </c>
      <c r="J47" s="27">
        <v>359</v>
      </c>
      <c r="K47" s="33"/>
      <c r="L47" s="26"/>
      <c r="M47" s="25">
        <f t="shared" si="2"/>
        <v>0</v>
      </c>
      <c r="N47" s="29" t="str">
        <f>IF(AND($D$47&gt;0,$L$47&gt;0),IF(ROUNDDOWN($L$47/$D$47,0)&lt;&gt;$L$47/$D$47,"Не кратно",""),"")</f>
        <v/>
      </c>
    </row>
    <row r="48" spans="1:14" ht="27" customHeight="1" x14ac:dyDescent="0.25">
      <c r="A48" s="30">
        <v>46</v>
      </c>
      <c r="B48" s="30" t="s">
        <v>101</v>
      </c>
      <c r="C48" s="30" t="s">
        <v>102</v>
      </c>
      <c r="D48" s="25">
        <v>10</v>
      </c>
      <c r="E48" s="30" t="s">
        <v>24</v>
      </c>
      <c r="F48" s="31">
        <v>169.4</v>
      </c>
      <c r="G48" s="31"/>
      <c r="H48" s="31">
        <f>ROUND(169.4-169.4*M4,2)</f>
        <v>169.4</v>
      </c>
      <c r="I48" s="31">
        <v>271</v>
      </c>
      <c r="J48" s="31">
        <v>359</v>
      </c>
      <c r="K48" s="33"/>
      <c r="L48" s="32"/>
      <c r="M48" s="30">
        <f t="shared" si="2"/>
        <v>0</v>
      </c>
      <c r="N48" s="29" t="str">
        <f>IF(AND($D$48&gt;0,$L$48&gt;0),IF(ROUNDDOWN($L$48/$D$48,0)&lt;&gt;$L$48/$D$48,"Не кратно",""),"")</f>
        <v/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A2:K2"/>
    <mergeCell ref="L2:M2"/>
    <mergeCell ref="A3:M3"/>
    <mergeCell ref="N1:N6"/>
    <mergeCell ref="B5:E5"/>
    <mergeCell ref="B4:E4"/>
    <mergeCell ref="F4:K5"/>
    <mergeCell ref="A4:A5"/>
    <mergeCell ref="A1:K1"/>
    <mergeCell ref="L1:M1"/>
    <mergeCell ref="K19:K38"/>
    <mergeCell ref="K39:K48"/>
    <mergeCell ref="A7:M7"/>
    <mergeCell ref="A8:M8"/>
    <mergeCell ref="K9:K18"/>
  </mergeCells>
  <hyperlinks>
    <hyperlink ref="F4" location="'Система скидок'!R1C1" display="Ознакомьтесь с нашей системой скидок!" xr:uid="{00000000-0004-0000-0000-000000000000}"/>
    <hyperlink ref="F5" location="'Система скидок'!R1C1" display="'Система скидок'!R1C1" xr:uid="{00000000-0004-0000-0000-000001000000}"/>
    <hyperlink ref="G4" location="'Система скидок'!R1C1" display="'Система скидок'!R1C1" xr:uid="{00000000-0004-0000-0000-000002000000}"/>
    <hyperlink ref="G5" location="'Система скидок'!R1C1" display="'Система скидок'!R1C1" xr:uid="{00000000-0004-0000-0000-000003000000}"/>
    <hyperlink ref="H4" location="'Система скидок'!R1C1" display="'Система скидок'!R1C1" xr:uid="{00000000-0004-0000-0000-000004000000}"/>
    <hyperlink ref="H5" location="'Система скидок'!R1C1" display="'Система скидок'!R1C1" xr:uid="{00000000-0004-0000-0000-000005000000}"/>
    <hyperlink ref="I4" location="'Система скидок'!R1C1" display="'Система скидок'!R1C1" xr:uid="{00000000-0004-0000-0000-000006000000}"/>
    <hyperlink ref="I5" location="'Система скидок'!R1C1" display="'Система скидок'!R1C1" xr:uid="{00000000-0004-0000-0000-000007000000}"/>
    <hyperlink ref="J4" location="'Система скидок'!R1C1" display="'Система скидок'!R1C1" xr:uid="{00000000-0004-0000-0000-000008000000}"/>
    <hyperlink ref="J5" location="'Система скидок'!R1C1" display="'Система скидок'!R1C1" xr:uid="{00000000-0004-0000-0000-000009000000}"/>
    <hyperlink ref="K4" location="'Система скидок'!R1C1" display="'Система скидок'!R1C1" xr:uid="{00000000-0004-0000-0000-00000A000000}"/>
    <hyperlink ref="K5" location="'Система скидок'!R1C1" display="'Система скидок'!R1C1" xr:uid="{00000000-0004-0000-0000-00000B000000}"/>
    <hyperlink ref="B5" r:id="rId1" xr:uid="{00000000-0004-0000-0000-00000C000000}"/>
  </hyperlinks>
  <pageMargins left="0.7" right="0.7" top="0.75" bottom="0.75" header="0.3" footer="0.3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3" width="63.85546875" customWidth="1"/>
  </cols>
  <sheetData>
    <row r="1" spans="1:4" ht="37.5" customHeight="1" x14ac:dyDescent="0.25">
      <c r="A1" s="57"/>
      <c r="B1" s="57"/>
      <c r="C1" s="7" t="s">
        <v>0</v>
      </c>
      <c r="D1" s="63"/>
    </row>
    <row r="2" spans="1:4" ht="37.5" customHeight="1" x14ac:dyDescent="0.25">
      <c r="A2" s="40" t="s">
        <v>103</v>
      </c>
      <c r="B2" s="41"/>
      <c r="C2" s="6"/>
      <c r="D2" s="64"/>
    </row>
    <row r="3" spans="1:4" ht="9.75" customHeight="1" x14ac:dyDescent="0.25">
      <c r="A3" s="68"/>
      <c r="B3" s="69"/>
      <c r="C3" s="69"/>
      <c r="D3" s="65"/>
    </row>
    <row r="4" spans="1:4" s="8" customFormat="1" ht="18.75" customHeight="1" x14ac:dyDescent="0.25">
      <c r="A4" s="2" t="s">
        <v>104</v>
      </c>
      <c r="B4" s="2" t="s">
        <v>105</v>
      </c>
      <c r="C4" s="2" t="s">
        <v>106</v>
      </c>
    </row>
    <row r="5" spans="1:4" s="8" customFormat="1" ht="18.75" customHeight="1" x14ac:dyDescent="0.25">
      <c r="A5" s="9" t="s">
        <v>107</v>
      </c>
      <c r="B5" s="9" t="s">
        <v>108</v>
      </c>
      <c r="C5" s="11">
        <v>0.05</v>
      </c>
    </row>
    <row r="6" spans="1:4" s="8" customFormat="1" ht="18.75" customHeight="1" x14ac:dyDescent="0.25">
      <c r="A6" s="9" t="s">
        <v>109</v>
      </c>
      <c r="B6" s="9" t="s">
        <v>110</v>
      </c>
      <c r="C6" s="11">
        <v>0.1</v>
      </c>
    </row>
    <row r="7" spans="1:4" s="8" customFormat="1" ht="18.75" customHeight="1" x14ac:dyDescent="0.25">
      <c r="A7" s="10" t="s">
        <v>111</v>
      </c>
      <c r="B7" s="10" t="s">
        <v>112</v>
      </c>
      <c r="C7" s="12">
        <v>0.15</v>
      </c>
    </row>
    <row r="8" spans="1:4" s="8" customFormat="1" ht="18.75" customHeight="1" x14ac:dyDescent="0.25">
      <c r="A8" s="9" t="s">
        <v>113</v>
      </c>
      <c r="B8" s="9" t="s">
        <v>114</v>
      </c>
      <c r="C8" s="11">
        <v>0.18</v>
      </c>
    </row>
    <row r="9" spans="1:4" ht="9.75" customHeight="1" x14ac:dyDescent="0.25">
      <c r="A9" s="67"/>
      <c r="B9" s="67"/>
      <c r="C9" s="67"/>
    </row>
    <row r="10" spans="1:4" s="8" customFormat="1" ht="37.5" customHeight="1" x14ac:dyDescent="0.25">
      <c r="A10" s="66" t="s">
        <v>115</v>
      </c>
      <c r="B10" s="66"/>
      <c r="C10" s="66"/>
    </row>
    <row r="11" spans="1:4" ht="9.75" customHeight="1" x14ac:dyDescent="0.25">
      <c r="A11" s="44"/>
      <c r="B11" s="45"/>
      <c r="C11" s="46"/>
    </row>
    <row r="12" spans="1:4" ht="34.5" customHeight="1" x14ac:dyDescent="0.25">
      <c r="A12" s="60" t="s">
        <v>116</v>
      </c>
      <c r="B12" s="61"/>
      <c r="C12" s="62"/>
    </row>
  </sheetData>
  <sheetProtection formatCells="0" formatColumns="0" formatRows="0" insertColumns="0" insertRows="0" insertHyperlinks="0" deleteColumns="0" deleteRows="0" sort="0" autoFilter="0" pivotTables="0"/>
  <mergeCells count="8">
    <mergeCell ref="A11:C11"/>
    <mergeCell ref="A12:C12"/>
    <mergeCell ref="D1:D3"/>
    <mergeCell ref="A10:C10"/>
    <mergeCell ref="A9:C9"/>
    <mergeCell ref="A1:B1"/>
    <mergeCell ref="A2:B2"/>
    <mergeCell ref="A3:C3"/>
  </mergeCells>
  <hyperlinks>
    <hyperlink ref="A12" location="'Бланк заказа'!A1" display="Вернуться к бланку заказа" xr:uid="{00000000-0004-0000-0100-000000000000}"/>
    <hyperlink ref="B12" location="'Бланк заказа'!A1" display="'Бланк заказа'!A1" xr:uid="{00000000-0004-0000-0100-000001000000}"/>
    <hyperlink ref="C12" location="'Бланк заказа'!A1" display="'Бланк заказа'!A1" xr:uid="{00000000-0004-0000-0100-000002000000}"/>
  </hyperlink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1"/>
  <sheetViews>
    <sheetView workbookViewId="0">
      <selection activeCell="A2" sqref="A2"/>
    </sheetView>
  </sheetViews>
  <sheetFormatPr defaultColWidth="10.85546875" defaultRowHeight="15" x14ac:dyDescent="0.25"/>
  <cols>
    <col min="1" max="1" width="120.7109375" style="1" customWidth="1"/>
    <col min="2" max="2" width="27.42578125" style="1" customWidth="1"/>
    <col min="3" max="3" width="10.85546875" style="1"/>
  </cols>
  <sheetData>
    <row r="1" spans="1:2" ht="37.5" customHeight="1" x14ac:dyDescent="0.25">
      <c r="A1" s="24"/>
      <c r="B1" s="23" t="s">
        <v>117</v>
      </c>
    </row>
    <row r="2" spans="1:2" ht="51" customHeight="1" x14ac:dyDescent="0.25">
      <c r="A2" s="22" t="s">
        <v>118</v>
      </c>
      <c r="B2" s="21"/>
    </row>
    <row r="3" spans="1:2" s="13" customFormat="1" ht="23.1" customHeight="1" x14ac:dyDescent="0.25">
      <c r="A3" s="20" t="s">
        <v>119</v>
      </c>
      <c r="B3" s="20" t="s">
        <v>120</v>
      </c>
    </row>
    <row r="4" spans="1:2" s="13" customFormat="1" ht="20.100000000000001" customHeight="1" x14ac:dyDescent="0.25">
      <c r="A4" s="17" t="s">
        <v>121</v>
      </c>
      <c r="B4" s="16">
        <v>45</v>
      </c>
    </row>
    <row r="5" spans="1:2" s="13" customFormat="1" ht="20.100000000000001" customHeight="1" x14ac:dyDescent="0.25">
      <c r="A5" s="19" t="s">
        <v>122</v>
      </c>
      <c r="B5" s="18">
        <v>55</v>
      </c>
    </row>
    <row r="6" spans="1:2" s="13" customFormat="1" ht="20.100000000000001" customHeight="1" x14ac:dyDescent="0.25">
      <c r="A6" s="17" t="s">
        <v>123</v>
      </c>
      <c r="B6" s="16">
        <v>40</v>
      </c>
    </row>
    <row r="7" spans="1:2" s="13" customFormat="1" ht="20.100000000000001" customHeight="1" x14ac:dyDescent="0.25">
      <c r="A7" s="19" t="s">
        <v>124</v>
      </c>
      <c r="B7" s="18">
        <v>30</v>
      </c>
    </row>
    <row r="8" spans="1:2" s="13" customFormat="1" ht="20.100000000000001" customHeight="1" x14ac:dyDescent="0.25">
      <c r="A8" s="17" t="s">
        <v>125</v>
      </c>
      <c r="B8" s="16">
        <v>60</v>
      </c>
    </row>
    <row r="9" spans="1:2" s="13" customFormat="1" ht="20.100000000000001" customHeight="1" x14ac:dyDescent="0.25">
      <c r="A9" s="19" t="s">
        <v>126</v>
      </c>
      <c r="B9" s="18">
        <v>50</v>
      </c>
    </row>
    <row r="10" spans="1:2" s="13" customFormat="1" ht="20.100000000000001" customHeight="1" x14ac:dyDescent="0.25">
      <c r="A10" s="17" t="s">
        <v>127</v>
      </c>
      <c r="B10" s="16">
        <v>45</v>
      </c>
    </row>
    <row r="11" spans="1:2" s="13" customFormat="1" ht="20.100000000000001" customHeight="1" x14ac:dyDescent="0.25">
      <c r="A11" s="19" t="s">
        <v>128</v>
      </c>
      <c r="B11" s="18">
        <v>40</v>
      </c>
    </row>
    <row r="12" spans="1:2" s="13" customFormat="1" ht="20.100000000000001" customHeight="1" x14ac:dyDescent="0.25">
      <c r="A12" s="17" t="s">
        <v>129</v>
      </c>
      <c r="B12" s="16">
        <v>50</v>
      </c>
    </row>
    <row r="13" spans="1:2" s="13" customFormat="1" ht="20.100000000000001" customHeight="1" x14ac:dyDescent="0.25">
      <c r="A13" s="19" t="s">
        <v>130</v>
      </c>
      <c r="B13" s="18">
        <v>45</v>
      </c>
    </row>
    <row r="14" spans="1:2" s="13" customFormat="1" ht="20.100000000000001" customHeight="1" x14ac:dyDescent="0.25">
      <c r="A14" s="17" t="s">
        <v>131</v>
      </c>
      <c r="B14" s="16">
        <v>30</v>
      </c>
    </row>
    <row r="15" spans="1:2" s="13" customFormat="1" ht="20.100000000000001" customHeight="1" x14ac:dyDescent="0.25">
      <c r="A15" s="19" t="s">
        <v>132</v>
      </c>
      <c r="B15" s="18">
        <v>70</v>
      </c>
    </row>
    <row r="16" spans="1:2" s="13" customFormat="1" ht="20.100000000000001" customHeight="1" x14ac:dyDescent="0.25">
      <c r="A16" s="17" t="s">
        <v>133</v>
      </c>
      <c r="B16" s="16">
        <v>50</v>
      </c>
    </row>
    <row r="17" spans="1:2" s="13" customFormat="1" ht="20.100000000000001" customHeight="1" x14ac:dyDescent="0.25">
      <c r="A17" s="19" t="s">
        <v>134</v>
      </c>
      <c r="B17" s="18">
        <v>45</v>
      </c>
    </row>
    <row r="18" spans="1:2" s="13" customFormat="1" ht="20.100000000000001" customHeight="1" x14ac:dyDescent="0.25">
      <c r="A18" s="17" t="s">
        <v>135</v>
      </c>
      <c r="B18" s="16">
        <v>60</v>
      </c>
    </row>
    <row r="19" spans="1:2" s="13" customFormat="1" ht="20.100000000000001" customHeight="1" x14ac:dyDescent="0.25">
      <c r="A19" s="19" t="s">
        <v>136</v>
      </c>
      <c r="B19" s="18">
        <v>55</v>
      </c>
    </row>
    <row r="20" spans="1:2" s="13" customFormat="1" ht="20.100000000000001" customHeight="1" x14ac:dyDescent="0.25">
      <c r="A20" s="17" t="s">
        <v>137</v>
      </c>
      <c r="B20" s="16">
        <v>55</v>
      </c>
    </row>
    <row r="21" spans="1:2" s="13" customFormat="1" ht="20.100000000000001" customHeight="1" x14ac:dyDescent="0.25">
      <c r="A21" s="19" t="s">
        <v>138</v>
      </c>
      <c r="B21" s="18">
        <v>60</v>
      </c>
    </row>
    <row r="22" spans="1:2" s="13" customFormat="1" ht="20.100000000000001" customHeight="1" x14ac:dyDescent="0.25">
      <c r="A22" s="17" t="s">
        <v>139</v>
      </c>
      <c r="B22" s="16">
        <v>85</v>
      </c>
    </row>
    <row r="23" spans="1:2" s="13" customFormat="1" ht="20.100000000000001" customHeight="1" x14ac:dyDescent="0.25">
      <c r="A23" s="19" t="s">
        <v>140</v>
      </c>
      <c r="B23" s="18">
        <v>75</v>
      </c>
    </row>
    <row r="24" spans="1:2" s="13" customFormat="1" ht="20.100000000000001" customHeight="1" x14ac:dyDescent="0.25">
      <c r="A24" s="17" t="s">
        <v>141</v>
      </c>
      <c r="B24" s="16">
        <v>95</v>
      </c>
    </row>
    <row r="25" spans="1:2" s="13" customFormat="1" ht="20.100000000000001" customHeight="1" x14ac:dyDescent="0.25">
      <c r="A25" s="19" t="s">
        <v>142</v>
      </c>
      <c r="B25" s="18">
        <v>90</v>
      </c>
    </row>
    <row r="26" spans="1:2" s="13" customFormat="1" ht="20.100000000000001" customHeight="1" x14ac:dyDescent="0.25">
      <c r="A26" s="17" t="s">
        <v>143</v>
      </c>
      <c r="B26" s="16">
        <v>95</v>
      </c>
    </row>
    <row r="27" spans="1:2" s="13" customFormat="1" ht="20.100000000000001" customHeight="1" x14ac:dyDescent="0.25">
      <c r="A27" s="19" t="s">
        <v>144</v>
      </c>
      <c r="B27" s="18">
        <v>70</v>
      </c>
    </row>
    <row r="28" spans="1:2" s="13" customFormat="1" ht="20.100000000000001" customHeight="1" x14ac:dyDescent="0.25">
      <c r="A28" s="17" t="s">
        <v>145</v>
      </c>
      <c r="B28" s="16">
        <v>55</v>
      </c>
    </row>
    <row r="29" spans="1:2" s="13" customFormat="1" ht="20.100000000000001" customHeight="1" x14ac:dyDescent="0.25">
      <c r="A29" s="19" t="s">
        <v>146</v>
      </c>
      <c r="B29" s="18">
        <v>70</v>
      </c>
    </row>
    <row r="30" spans="1:2" s="13" customFormat="1" ht="20.100000000000001" customHeight="1" x14ac:dyDescent="0.25">
      <c r="A30" s="17" t="s">
        <v>147</v>
      </c>
      <c r="B30" s="16">
        <v>50</v>
      </c>
    </row>
    <row r="31" spans="1:2" s="13" customFormat="1" ht="20.100000000000001" customHeight="1" x14ac:dyDescent="0.25">
      <c r="A31" s="19" t="s">
        <v>148</v>
      </c>
      <c r="B31" s="18">
        <v>60</v>
      </c>
    </row>
    <row r="32" spans="1:2" s="13" customFormat="1" ht="20.100000000000001" customHeight="1" x14ac:dyDescent="0.25">
      <c r="A32" s="17" t="s">
        <v>149</v>
      </c>
      <c r="B32" s="16">
        <v>50</v>
      </c>
    </row>
    <row r="33" spans="1:2" s="13" customFormat="1" ht="20.100000000000001" customHeight="1" x14ac:dyDescent="0.25">
      <c r="A33" s="19" t="s">
        <v>150</v>
      </c>
      <c r="B33" s="18">
        <v>50</v>
      </c>
    </row>
    <row r="34" spans="1:2" s="13" customFormat="1" ht="20.100000000000001" customHeight="1" x14ac:dyDescent="0.25">
      <c r="A34" s="17" t="s">
        <v>151</v>
      </c>
      <c r="B34" s="16">
        <v>50</v>
      </c>
    </row>
    <row r="35" spans="1:2" s="13" customFormat="1" ht="20.100000000000001" customHeight="1" x14ac:dyDescent="0.25">
      <c r="A35" s="19" t="s">
        <v>152</v>
      </c>
      <c r="B35" s="18">
        <v>45</v>
      </c>
    </row>
    <row r="36" spans="1:2" s="13" customFormat="1" ht="20.100000000000001" customHeight="1" x14ac:dyDescent="0.25">
      <c r="A36" s="17" t="s">
        <v>153</v>
      </c>
      <c r="B36" s="16">
        <v>35</v>
      </c>
    </row>
    <row r="37" spans="1:2" s="13" customFormat="1" ht="20.100000000000001" customHeight="1" x14ac:dyDescent="0.25">
      <c r="A37" s="19" t="s">
        <v>154</v>
      </c>
      <c r="B37" s="18">
        <v>55</v>
      </c>
    </row>
    <row r="38" spans="1:2" s="13" customFormat="1" ht="20.100000000000001" customHeight="1" x14ac:dyDescent="0.25">
      <c r="A38" s="17" t="s">
        <v>155</v>
      </c>
      <c r="B38" s="16">
        <v>50</v>
      </c>
    </row>
    <row r="39" spans="1:2" s="13" customFormat="1" ht="20.100000000000001" customHeight="1" x14ac:dyDescent="0.25">
      <c r="A39" s="19" t="s">
        <v>156</v>
      </c>
      <c r="B39" s="18">
        <v>35</v>
      </c>
    </row>
    <row r="40" spans="1:2" s="13" customFormat="1" ht="20.100000000000001" customHeight="1" x14ac:dyDescent="0.25">
      <c r="A40" s="17" t="s">
        <v>157</v>
      </c>
      <c r="B40" s="16">
        <v>45</v>
      </c>
    </row>
    <row r="41" spans="1:2" s="13" customFormat="1" ht="20.100000000000001" customHeight="1" x14ac:dyDescent="0.25">
      <c r="A41" s="19" t="s">
        <v>158</v>
      </c>
      <c r="B41" s="18">
        <v>60</v>
      </c>
    </row>
    <row r="42" spans="1:2" s="13" customFormat="1" ht="20.100000000000001" customHeight="1" x14ac:dyDescent="0.25">
      <c r="A42" s="17" t="s">
        <v>159</v>
      </c>
      <c r="B42" s="16">
        <v>60</v>
      </c>
    </row>
    <row r="43" spans="1:2" s="13" customFormat="1" ht="20.100000000000001" customHeight="1" x14ac:dyDescent="0.25">
      <c r="A43" s="19" t="s">
        <v>160</v>
      </c>
      <c r="B43" s="18">
        <v>80</v>
      </c>
    </row>
    <row r="44" spans="1:2" s="13" customFormat="1" ht="20.100000000000001" customHeight="1" x14ac:dyDescent="0.25">
      <c r="A44" s="17" t="s">
        <v>161</v>
      </c>
      <c r="B44" s="16" t="s">
        <v>162</v>
      </c>
    </row>
    <row r="45" spans="1:2" s="13" customFormat="1" ht="20.100000000000001" customHeight="1" x14ac:dyDescent="0.25">
      <c r="A45" s="19" t="s">
        <v>163</v>
      </c>
      <c r="B45" s="18">
        <v>65</v>
      </c>
    </row>
    <row r="46" spans="1:2" s="13" customFormat="1" ht="20.100000000000001" customHeight="1" x14ac:dyDescent="0.25">
      <c r="A46" s="17" t="s">
        <v>164</v>
      </c>
      <c r="B46" s="16">
        <v>35</v>
      </c>
    </row>
    <row r="47" spans="1:2" s="13" customFormat="1" ht="20.100000000000001" customHeight="1" x14ac:dyDescent="0.25">
      <c r="A47" s="19" t="s">
        <v>165</v>
      </c>
      <c r="B47" s="18">
        <v>45</v>
      </c>
    </row>
    <row r="48" spans="1:2" s="13" customFormat="1" ht="20.100000000000001" customHeight="1" x14ac:dyDescent="0.25">
      <c r="A48" s="17" t="s">
        <v>166</v>
      </c>
      <c r="B48" s="16">
        <v>60</v>
      </c>
    </row>
    <row r="49" spans="1:2" s="13" customFormat="1" ht="20.100000000000001" customHeight="1" x14ac:dyDescent="0.25">
      <c r="A49" s="15" t="s">
        <v>167</v>
      </c>
      <c r="B49" s="14">
        <v>40</v>
      </c>
    </row>
    <row r="50" spans="1:2" ht="9.75" customHeight="1" x14ac:dyDescent="0.25">
      <c r="A50" s="72"/>
      <c r="B50" s="73"/>
    </row>
    <row r="51" spans="1:2" ht="45" customHeight="1" x14ac:dyDescent="0.25">
      <c r="A51" s="70" t="s">
        <v>168</v>
      </c>
      <c r="B51" s="71"/>
    </row>
  </sheetData>
  <sheetProtection formatCells="0" formatColumns="0" formatRows="0" insertColumns="0" insertRows="0" insertHyperlinks="0" deleteColumns="0" deleteRows="0" sort="0" autoFilter="0" pivotTables="0"/>
  <mergeCells count="2">
    <mergeCell ref="A51:B51"/>
    <mergeCell ref="A50:B50"/>
  </mergeCells>
  <hyperlinks>
    <hyperlink ref="A51" location="'Прайс-лист'!R1C1" display="Вернуться к прайс-листу" xr:uid="{00000000-0004-0000-0200-000000000000}"/>
  </hyperlinks>
  <pageMargins left="0.7" right="0.7" top="0.75" bottom="0.75" header="0.3" footer="0.3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Бланк заказа</vt:lpstr>
      <vt:lpstr>Система скидок</vt:lpstr>
      <vt:lpstr>Минимальный размер наценки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 МИНОТАВР</dc:title>
  <dc:subject/>
  <dc:creator>ООО "Рыболов М"</dc:creator>
  <cp:keywords/>
  <dc:description/>
  <cp:lastModifiedBy>Алексей В. Глебов</cp:lastModifiedBy>
  <dcterms:created xsi:type="dcterms:W3CDTF">2015-04-02T16:47:08Z</dcterms:created>
  <dcterms:modified xsi:type="dcterms:W3CDTF">2025-04-17T09:48:51Z</dcterms:modified>
  <cp:category/>
</cp:coreProperties>
</file>